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13_ncr:1_{83106BA3-4F9A-420D-8EDB-22FFF7D5821E}" xr6:coauthVersionLast="40" xr6:coauthVersionMax="40" xr10:uidLastSave="{00000000-0000-0000-0000-000000000000}"/>
  <bookViews>
    <workbookView xWindow="0" yWindow="60" windowWidth="28800" windowHeight="11775" xr2:uid="{00000000-000D-0000-FFFF-FFFF00000000}"/>
  </bookViews>
  <sheets>
    <sheet name="Plan1" sheetId="1" r:id="rId1"/>
    <sheet name="Plan2" sheetId="2" r:id="rId2"/>
  </sheets>
  <externalReferences>
    <externalReference r:id="rId3"/>
  </externalReferences>
  <definedNames>
    <definedName name="_xlnm._FilterDatabase" localSheetId="0" hidden="1">Plan1!$A$3:$Z$3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36" i="1" l="1"/>
  <c r="I36" i="1"/>
  <c r="T33" i="1"/>
  <c r="S33" i="1"/>
  <c r="R33" i="1"/>
  <c r="Q33" i="1"/>
  <c r="P33" i="1"/>
  <c r="O33" i="1"/>
  <c r="N33" i="1"/>
  <c r="G33" i="1"/>
  <c r="F33" i="1"/>
  <c r="E33" i="1"/>
  <c r="D33" i="1"/>
  <c r="C33" i="1"/>
  <c r="B33" i="1"/>
  <c r="A33" i="1"/>
  <c r="T32" i="1"/>
  <c r="S32" i="1"/>
  <c r="R32" i="1"/>
  <c r="Q32" i="1"/>
  <c r="P32" i="1"/>
  <c r="O32" i="1"/>
  <c r="N32" i="1"/>
  <c r="G32" i="1"/>
  <c r="F32" i="1"/>
  <c r="E32" i="1"/>
  <c r="D32" i="1"/>
  <c r="C32" i="1"/>
  <c r="B32" i="1"/>
  <c r="A32" i="1"/>
  <c r="T31" i="1"/>
  <c r="S31" i="1"/>
  <c r="R31" i="1"/>
  <c r="Q31" i="1"/>
  <c r="P31" i="1"/>
  <c r="O31" i="1"/>
  <c r="N31" i="1"/>
  <c r="G31" i="1"/>
  <c r="F31" i="1"/>
  <c r="E31" i="1"/>
  <c r="D31" i="1"/>
  <c r="C31" i="1"/>
  <c r="B31" i="1"/>
  <c r="A31" i="1"/>
  <c r="T30" i="1"/>
  <c r="S30" i="1"/>
  <c r="R30" i="1"/>
  <c r="Q30" i="1"/>
  <c r="P30" i="1"/>
  <c r="O30" i="1"/>
  <c r="N30" i="1"/>
  <c r="G30" i="1"/>
  <c r="F30" i="1"/>
  <c r="E30" i="1"/>
  <c r="D30" i="1"/>
  <c r="C30" i="1"/>
  <c r="B30" i="1"/>
  <c r="A30" i="1"/>
  <c r="T29" i="1"/>
  <c r="S29" i="1"/>
  <c r="R29" i="1"/>
  <c r="Q29" i="1"/>
  <c r="P29" i="1"/>
  <c r="O29" i="1"/>
  <c r="N29" i="1"/>
  <c r="G29" i="1"/>
  <c r="F29" i="1"/>
  <c r="E29" i="1"/>
  <c r="D29" i="1"/>
  <c r="C29" i="1"/>
  <c r="B29" i="1"/>
  <c r="A29" i="1"/>
  <c r="T28" i="1"/>
  <c r="S28" i="1"/>
  <c r="R28" i="1"/>
  <c r="Q28" i="1"/>
  <c r="P28" i="1"/>
  <c r="O28" i="1"/>
  <c r="N28" i="1"/>
  <c r="G28" i="1"/>
  <c r="F28" i="1"/>
  <c r="E28" i="1"/>
  <c r="D28" i="1"/>
  <c r="C28" i="1"/>
  <c r="B28" i="1"/>
  <c r="A28" i="1"/>
  <c r="T27" i="1"/>
  <c r="S27" i="1"/>
  <c r="R27" i="1"/>
  <c r="Q27" i="1"/>
  <c r="P27" i="1"/>
  <c r="O27" i="1"/>
  <c r="N27" i="1"/>
  <c r="G27" i="1"/>
  <c r="F27" i="1"/>
  <c r="E27" i="1"/>
  <c r="D27" i="1"/>
  <c r="C27" i="1"/>
  <c r="B27" i="1"/>
  <c r="A27" i="1"/>
  <c r="T26" i="1"/>
  <c r="S26" i="1"/>
  <c r="R26" i="1"/>
  <c r="Q26" i="1"/>
  <c r="P26" i="1"/>
  <c r="O26" i="1"/>
  <c r="N26" i="1"/>
  <c r="G26" i="1"/>
  <c r="F26" i="1"/>
  <c r="E26" i="1"/>
  <c r="D26" i="1"/>
  <c r="C26" i="1"/>
  <c r="B26" i="1"/>
  <c r="A26" i="1"/>
  <c r="T25" i="1"/>
  <c r="S25" i="1"/>
  <c r="R25" i="1"/>
  <c r="Q25" i="1"/>
  <c r="P25" i="1"/>
  <c r="O25" i="1"/>
  <c r="N25" i="1"/>
  <c r="G25" i="1"/>
  <c r="F25" i="1"/>
  <c r="E25" i="1"/>
  <c r="D25" i="1"/>
  <c r="C25" i="1"/>
  <c r="B25" i="1"/>
  <c r="A25" i="1"/>
  <c r="T24" i="1"/>
  <c r="S24" i="1"/>
  <c r="R24" i="1"/>
  <c r="Q24" i="1"/>
  <c r="P24" i="1"/>
  <c r="O24" i="1"/>
  <c r="N24" i="1"/>
  <c r="G24" i="1"/>
  <c r="F24" i="1"/>
  <c r="E24" i="1"/>
  <c r="D24" i="1"/>
  <c r="C24" i="1"/>
  <c r="B24" i="1"/>
  <c r="A24" i="1"/>
  <c r="J36" i="1"/>
  <c r="A14" i="1" l="1"/>
  <c r="B14" i="1"/>
  <c r="C14" i="1"/>
  <c r="D14" i="1"/>
  <c r="E14" i="1"/>
  <c r="F14" i="1"/>
  <c r="G14" i="1"/>
  <c r="I14" i="1"/>
  <c r="N14" i="1"/>
  <c r="O14" i="1"/>
  <c r="P14" i="1"/>
  <c r="Q14" i="1"/>
  <c r="R14" i="1"/>
  <c r="S14" i="1"/>
  <c r="T14" i="1"/>
  <c r="A15" i="1"/>
  <c r="B15" i="1"/>
  <c r="C15" i="1"/>
  <c r="D15" i="1"/>
  <c r="E15" i="1"/>
  <c r="F15" i="1"/>
  <c r="G15" i="1"/>
  <c r="I15" i="1"/>
  <c r="N15" i="1"/>
  <c r="O15" i="1"/>
  <c r="P15" i="1"/>
  <c r="Q15" i="1"/>
  <c r="R15" i="1"/>
  <c r="S15" i="1"/>
  <c r="T15" i="1"/>
  <c r="A16" i="1"/>
  <c r="B16" i="1"/>
  <c r="C16" i="1"/>
  <c r="D16" i="1"/>
  <c r="E16" i="1"/>
  <c r="F16" i="1"/>
  <c r="G16" i="1"/>
  <c r="I16" i="1"/>
  <c r="N16" i="1"/>
  <c r="O16" i="1"/>
  <c r="P16" i="1"/>
  <c r="Q16" i="1"/>
  <c r="R16" i="1"/>
  <c r="S16" i="1"/>
  <c r="T16" i="1"/>
  <c r="A17" i="1"/>
  <c r="B17" i="1"/>
  <c r="C17" i="1"/>
  <c r="D17" i="1"/>
  <c r="E17" i="1"/>
  <c r="F17" i="1"/>
  <c r="G17" i="1"/>
  <c r="I17" i="1"/>
  <c r="N17" i="1"/>
  <c r="O17" i="1"/>
  <c r="P17" i="1"/>
  <c r="Q17" i="1"/>
  <c r="R17" i="1"/>
  <c r="S17" i="1"/>
  <c r="T17" i="1"/>
  <c r="A18" i="1"/>
  <c r="B18" i="1"/>
  <c r="C18" i="1"/>
  <c r="D18" i="1"/>
  <c r="E18" i="1"/>
  <c r="F18" i="1"/>
  <c r="G18" i="1"/>
  <c r="I18" i="1"/>
  <c r="N18" i="1"/>
  <c r="O18" i="1"/>
  <c r="P18" i="1"/>
  <c r="Q18" i="1"/>
  <c r="R18" i="1"/>
  <c r="S18" i="1"/>
  <c r="T18" i="1"/>
  <c r="A19" i="1"/>
  <c r="B19" i="1"/>
  <c r="C19" i="1"/>
  <c r="D19" i="1"/>
  <c r="E19" i="1"/>
  <c r="F19" i="1"/>
  <c r="G19" i="1"/>
  <c r="I19" i="1"/>
  <c r="N19" i="1"/>
  <c r="O19" i="1"/>
  <c r="P19" i="1"/>
  <c r="Q19" i="1"/>
  <c r="R19" i="1"/>
  <c r="S19" i="1"/>
  <c r="T19" i="1"/>
  <c r="A20" i="1"/>
  <c r="B20" i="1"/>
  <c r="C20" i="1"/>
  <c r="D20" i="1"/>
  <c r="E20" i="1"/>
  <c r="F20" i="1"/>
  <c r="G20" i="1"/>
  <c r="I20" i="1"/>
  <c r="N20" i="1"/>
  <c r="O20" i="1"/>
  <c r="P20" i="1"/>
  <c r="Q20" i="1"/>
  <c r="R20" i="1"/>
  <c r="S20" i="1"/>
  <c r="T20" i="1"/>
  <c r="A21" i="1"/>
  <c r="B21" i="1"/>
  <c r="C21" i="1"/>
  <c r="D21" i="1"/>
  <c r="E21" i="1"/>
  <c r="F21" i="1"/>
  <c r="G21" i="1"/>
  <c r="I21" i="1"/>
  <c r="N21" i="1"/>
  <c r="O21" i="1"/>
  <c r="P21" i="1"/>
  <c r="Q21" i="1"/>
  <c r="R21" i="1"/>
  <c r="S21" i="1"/>
  <c r="T21" i="1"/>
  <c r="A22" i="1"/>
  <c r="B22" i="1"/>
  <c r="C22" i="1"/>
  <c r="D22" i="1"/>
  <c r="E22" i="1"/>
  <c r="F22" i="1"/>
  <c r="G22" i="1"/>
  <c r="I22" i="1"/>
  <c r="N22" i="1"/>
  <c r="O22" i="1"/>
  <c r="P22" i="1"/>
  <c r="Q22" i="1"/>
  <c r="R22" i="1"/>
  <c r="S22" i="1"/>
  <c r="T22" i="1"/>
  <c r="A23" i="1"/>
  <c r="B23" i="1"/>
  <c r="C23" i="1"/>
  <c r="D23" i="1"/>
  <c r="E23" i="1"/>
  <c r="F23" i="1"/>
  <c r="G23" i="1"/>
  <c r="I23" i="1"/>
  <c r="N23" i="1"/>
  <c r="O23" i="1"/>
  <c r="P23" i="1"/>
  <c r="Q23" i="1"/>
  <c r="R23" i="1"/>
  <c r="S23" i="1"/>
  <c r="T23" i="1"/>
  <c r="A34" i="1"/>
  <c r="B34" i="1"/>
  <c r="C34" i="1"/>
  <c r="D34" i="1"/>
  <c r="E34" i="1"/>
  <c r="F34" i="1"/>
  <c r="G34" i="1"/>
  <c r="I34" i="1"/>
  <c r="N34" i="1"/>
  <c r="O34" i="1"/>
  <c r="P34" i="1"/>
  <c r="Q34" i="1"/>
  <c r="R34" i="1"/>
  <c r="S34" i="1"/>
  <c r="T34" i="1"/>
  <c r="I4" i="1" l="1"/>
  <c r="I6" i="1"/>
  <c r="I7" i="1"/>
  <c r="I8" i="1"/>
  <c r="I9" i="1"/>
  <c r="I10" i="1"/>
  <c r="I11" i="1"/>
  <c r="I12" i="1"/>
  <c r="I13" i="1"/>
  <c r="I5" i="1"/>
  <c r="N6" i="1" l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P5" i="1" l="1"/>
  <c r="T5" i="1"/>
  <c r="S5" i="1"/>
  <c r="R5" i="1"/>
  <c r="Q5" i="1"/>
  <c r="O5" i="1"/>
  <c r="N5" i="1"/>
  <c r="A6" i="1" l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G5" i="1"/>
  <c r="F5" i="1"/>
  <c r="E5" i="1"/>
  <c r="D5" i="1"/>
  <c r="C5" i="1"/>
  <c r="B5" i="1"/>
  <c r="A5" i="1"/>
</calcChain>
</file>

<file path=xl/sharedStrings.xml><?xml version="1.0" encoding="utf-8"?>
<sst xmlns="http://schemas.openxmlformats.org/spreadsheetml/2006/main" count="327" uniqueCount="78">
  <si>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</si>
  <si>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</si>
  <si>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</si>
  <si>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</si>
  <si>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</si>
  <si>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</si>
  <si>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</si>
  <si>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</si>
  <si>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</si>
  <si>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</si>
  <si>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</si>
  <si>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</si>
  <si>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</si>
  <si>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</si>
  <si>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</si>
  <si>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</si>
  <si>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</si>
  <si>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</si>
  <si>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</si>
  <si>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</si>
  <si>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</si>
  <si>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</si>
  <si>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</si>
  <si>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</si>
  <si>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</si>
  <si>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</si>
  <si>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</si>
  <si>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</si>
  <si>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</si>
  <si>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</si>
  <si>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</si>
  <si>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</si>
  <si>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</si>
  <si>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</si>
  <si>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</si>
  <si>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</si>
  <si>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</si>
  <si>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</si>
  <si>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</si>
  <si>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</si>
  <si>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</si>
  <si>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</si>
  <si>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</si>
  <si>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</si>
  <si>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</si>
  <si>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</si>
  <si>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</si>
  <si>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</si>
  <si>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</si>
  <si>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</si>
  <si>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</si>
  <si>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</si>
  <si>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</si>
  <si>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</si>
  <si>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</si>
  <si>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</si>
  <si>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</si>
  <si>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</si>
  <si>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</si>
  <si>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</si>
  <si>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</si>
  <si>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</si>
  <si>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</si>
  <si>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</si>
  <si>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</si>
  <si>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C-26</t>
  </si>
  <si>
    <t>C-27</t>
  </si>
  <si>
    <t>A-27</t>
  </si>
  <si>
    <t>A-28</t>
  </si>
  <si>
    <t>LOCAL</t>
  </si>
  <si>
    <t>Comp. Lateral</t>
  </si>
  <si>
    <t>Comp. Longitudinal</t>
  </si>
  <si>
    <t>EP - Alargamento de corte</t>
  </si>
  <si>
    <t>EP - Alargamento de corte para envelopamento de aterro com núcleo em rocha</t>
  </si>
  <si>
    <t>Comp. Longitudinal - Envelopamento de aterro com núcleo em rocha</t>
  </si>
  <si>
    <t>km 243+932,5 AO km 280+920</t>
  </si>
  <si>
    <t>Comp. Longitudinal - Núcleo do aterro em rocha</t>
  </si>
  <si>
    <t>TRECHO 6 DE TERRAPLENAGEM-MT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</si>
</sst>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49" fontId="1" fillId="0" borderId="12" xfId="0" applyNumberFormat="1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3" fontId="0" fillId="0" borderId="0" xfId="0" applyNumberFormat="1" applyFill="1"/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2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EMORIA%20B-6%20-%20PA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Plan2"/>
    </sheetNames>
    <sheetDataSet>
      <sheetData sheetId="0"/>
      <sheetData sheetId="1">
        <row r="4">
          <cell r="A4" t="str">
            <v>C-1</v>
          </cell>
          <cell r="B4">
            <v>244</v>
          </cell>
          <cell r="C4" t="str">
            <v>+</v>
          </cell>
          <cell r="D4">
            <v>420</v>
          </cell>
          <cell r="E4" t="str">
            <v>A</v>
          </cell>
          <cell r="F4">
            <v>245</v>
          </cell>
          <cell r="G4" t="str">
            <v>+</v>
          </cell>
          <cell r="H4">
            <v>760</v>
          </cell>
          <cell r="L4" t="str">
            <v>A-1</v>
          </cell>
          <cell r="M4">
            <v>243</v>
          </cell>
          <cell r="N4" t="str">
            <v>+</v>
          </cell>
          <cell r="O4">
            <v>932</v>
          </cell>
          <cell r="P4" t="str">
            <v>A</v>
          </cell>
          <cell r="Q4">
            <v>244</v>
          </cell>
          <cell r="R4" t="str">
            <v>+</v>
          </cell>
          <cell r="S4">
            <v>440</v>
          </cell>
        </row>
        <row r="5">
          <cell r="A5" t="str">
            <v>C-2</v>
          </cell>
          <cell r="B5">
            <v>247</v>
          </cell>
          <cell r="C5" t="str">
            <v>+</v>
          </cell>
          <cell r="D5">
            <v>680</v>
          </cell>
          <cell r="E5" t="str">
            <v>A</v>
          </cell>
          <cell r="F5">
            <v>249</v>
          </cell>
          <cell r="G5" t="str">
            <v>+</v>
          </cell>
          <cell r="H5">
            <v>420</v>
          </cell>
          <cell r="L5" t="str">
            <v>A-2</v>
          </cell>
          <cell r="M5">
            <v>245</v>
          </cell>
          <cell r="N5" t="str">
            <v>+</v>
          </cell>
          <cell r="O5">
            <v>740</v>
          </cell>
          <cell r="P5" t="str">
            <v>A</v>
          </cell>
          <cell r="Q5">
            <v>247</v>
          </cell>
          <cell r="R5" t="str">
            <v>+</v>
          </cell>
          <cell r="S5">
            <v>720</v>
          </cell>
        </row>
        <row r="6">
          <cell r="A6" t="str">
            <v>C-3</v>
          </cell>
          <cell r="B6">
            <v>250</v>
          </cell>
          <cell r="C6" t="str">
            <v>+</v>
          </cell>
          <cell r="D6">
            <v>880</v>
          </cell>
          <cell r="E6" t="str">
            <v>A</v>
          </cell>
          <cell r="F6">
            <v>251</v>
          </cell>
          <cell r="G6" t="str">
            <v>+</v>
          </cell>
          <cell r="H6">
            <v>204.07</v>
          </cell>
          <cell r="L6" t="str">
            <v>A-3</v>
          </cell>
          <cell r="M6">
            <v>249</v>
          </cell>
          <cell r="N6" t="str">
            <v>+</v>
          </cell>
          <cell r="O6">
            <v>380</v>
          </cell>
          <cell r="P6" t="str">
            <v>A</v>
          </cell>
          <cell r="Q6">
            <v>250</v>
          </cell>
          <cell r="R6" t="str">
            <v>+</v>
          </cell>
          <cell r="S6">
            <v>920</v>
          </cell>
        </row>
        <row r="7">
          <cell r="A7" t="str">
            <v>C-4</v>
          </cell>
          <cell r="B7">
            <v>251</v>
          </cell>
          <cell r="C7" t="str">
            <v>+</v>
          </cell>
          <cell r="D7">
            <v>760</v>
          </cell>
          <cell r="E7" t="str">
            <v>A</v>
          </cell>
          <cell r="F7">
            <v>255</v>
          </cell>
          <cell r="G7" t="str">
            <v>+</v>
          </cell>
          <cell r="H7">
            <v>900</v>
          </cell>
          <cell r="L7" t="str">
            <v>A-4</v>
          </cell>
          <cell r="M7">
            <v>251</v>
          </cell>
          <cell r="N7" t="str">
            <v>+</v>
          </cell>
          <cell r="O7">
            <v>180</v>
          </cell>
          <cell r="P7" t="str">
            <v>A</v>
          </cell>
          <cell r="Q7">
            <v>251</v>
          </cell>
          <cell r="R7" t="str">
            <v>+</v>
          </cell>
          <cell r="S7">
            <v>800</v>
          </cell>
        </row>
        <row r="8">
          <cell r="A8" t="str">
            <v>C-5</v>
          </cell>
          <cell r="B8">
            <v>258</v>
          </cell>
          <cell r="C8" t="str">
            <v>+</v>
          </cell>
          <cell r="D8">
            <v>800</v>
          </cell>
          <cell r="E8" t="str">
            <v>A</v>
          </cell>
          <cell r="F8">
            <v>259</v>
          </cell>
          <cell r="G8" t="str">
            <v>+</v>
          </cell>
          <cell r="H8">
            <v>680</v>
          </cell>
          <cell r="L8" t="str">
            <v>A-5</v>
          </cell>
          <cell r="M8">
            <v>255</v>
          </cell>
          <cell r="N8" t="str">
            <v>+</v>
          </cell>
          <cell r="O8">
            <v>880</v>
          </cell>
          <cell r="P8" t="str">
            <v>A</v>
          </cell>
          <cell r="Q8">
            <v>258</v>
          </cell>
          <cell r="R8" t="str">
            <v>+</v>
          </cell>
          <cell r="S8">
            <v>820</v>
          </cell>
        </row>
        <row r="9">
          <cell r="A9" t="str">
            <v>C-6</v>
          </cell>
          <cell r="B9">
            <v>259</v>
          </cell>
          <cell r="C9" t="str">
            <v>+</v>
          </cell>
          <cell r="D9">
            <v>940</v>
          </cell>
          <cell r="E9" t="str">
            <v>A</v>
          </cell>
          <cell r="F9">
            <v>260</v>
          </cell>
          <cell r="G9" t="str">
            <v>+</v>
          </cell>
          <cell r="H9">
            <v>520</v>
          </cell>
          <cell r="L9" t="str">
            <v>A-6</v>
          </cell>
          <cell r="M9">
            <v>259</v>
          </cell>
          <cell r="N9" t="str">
            <v>+</v>
          </cell>
          <cell r="O9">
            <v>660</v>
          </cell>
          <cell r="P9" t="str">
            <v>A</v>
          </cell>
          <cell r="Q9">
            <v>259</v>
          </cell>
          <cell r="R9" t="str">
            <v>+</v>
          </cell>
          <cell r="S9">
            <v>960</v>
          </cell>
        </row>
        <row r="10">
          <cell r="A10" t="str">
            <v>C-7</v>
          </cell>
          <cell r="B10">
            <v>260</v>
          </cell>
          <cell r="C10" t="str">
            <v>+</v>
          </cell>
          <cell r="D10">
            <v>880</v>
          </cell>
          <cell r="E10" t="str">
            <v>A</v>
          </cell>
          <cell r="F10">
            <v>261</v>
          </cell>
          <cell r="G10" t="str">
            <v>+</v>
          </cell>
          <cell r="H10">
            <v>20</v>
          </cell>
          <cell r="L10" t="str">
            <v>A-7</v>
          </cell>
          <cell r="M10">
            <v>260</v>
          </cell>
          <cell r="N10" t="str">
            <v>+</v>
          </cell>
          <cell r="O10">
            <v>500</v>
          </cell>
          <cell r="P10" t="str">
            <v>A</v>
          </cell>
          <cell r="Q10">
            <v>260</v>
          </cell>
          <cell r="R10" t="str">
            <v>+</v>
          </cell>
          <cell r="S10">
            <v>900</v>
          </cell>
        </row>
        <row r="11">
          <cell r="A11" t="str">
            <v>C-8</v>
          </cell>
          <cell r="B11">
            <v>261</v>
          </cell>
          <cell r="C11" t="str">
            <v>+</v>
          </cell>
          <cell r="D11">
            <v>380</v>
          </cell>
          <cell r="E11" t="str">
            <v>A</v>
          </cell>
          <cell r="F11">
            <v>262</v>
          </cell>
          <cell r="G11" t="str">
            <v>+</v>
          </cell>
          <cell r="H11">
            <v>420</v>
          </cell>
          <cell r="L11" t="str">
            <v>A-8</v>
          </cell>
          <cell r="M11">
            <v>261</v>
          </cell>
          <cell r="N11" t="str">
            <v>+</v>
          </cell>
          <cell r="O11">
            <v>0</v>
          </cell>
          <cell r="P11" t="str">
            <v>A</v>
          </cell>
          <cell r="Q11">
            <v>261</v>
          </cell>
          <cell r="R11" t="str">
            <v>+</v>
          </cell>
          <cell r="S11">
            <v>460</v>
          </cell>
        </row>
        <row r="12">
          <cell r="A12" t="str">
            <v>C-9</v>
          </cell>
          <cell r="B12">
            <v>262</v>
          </cell>
          <cell r="C12" t="str">
            <v>+</v>
          </cell>
          <cell r="D12">
            <v>620</v>
          </cell>
          <cell r="E12" t="str">
            <v>A</v>
          </cell>
          <cell r="F12">
            <v>262</v>
          </cell>
          <cell r="G12" t="str">
            <v>+</v>
          </cell>
          <cell r="H12">
            <v>900</v>
          </cell>
          <cell r="L12" t="str">
            <v>A-9</v>
          </cell>
          <cell r="M12">
            <v>262</v>
          </cell>
          <cell r="N12" t="str">
            <v>+</v>
          </cell>
          <cell r="O12">
            <v>380</v>
          </cell>
          <cell r="P12" t="str">
            <v>A</v>
          </cell>
          <cell r="Q12">
            <v>262</v>
          </cell>
          <cell r="R12" t="str">
            <v>+</v>
          </cell>
          <cell r="S12">
            <v>640</v>
          </cell>
        </row>
        <row r="13">
          <cell r="A13" t="str">
            <v>C-10</v>
          </cell>
          <cell r="B13">
            <v>265</v>
          </cell>
          <cell r="C13" t="str">
            <v>+</v>
          </cell>
          <cell r="D13">
            <v>640</v>
          </cell>
          <cell r="E13" t="str">
            <v>A</v>
          </cell>
          <cell r="F13">
            <v>266</v>
          </cell>
          <cell r="G13" t="str">
            <v>+</v>
          </cell>
          <cell r="H13">
            <v>0</v>
          </cell>
          <cell r="L13" t="str">
            <v>A-10</v>
          </cell>
          <cell r="M13">
            <v>262</v>
          </cell>
          <cell r="N13" t="str">
            <v>+</v>
          </cell>
          <cell r="O13">
            <v>880</v>
          </cell>
          <cell r="P13" t="str">
            <v>A</v>
          </cell>
          <cell r="Q13">
            <v>265</v>
          </cell>
          <cell r="R13" t="str">
            <v>+</v>
          </cell>
          <cell r="S13">
            <v>680</v>
          </cell>
        </row>
        <row r="14">
          <cell r="A14" t="str">
            <v>C-11</v>
          </cell>
          <cell r="B14">
            <v>266</v>
          </cell>
          <cell r="C14" t="str">
            <v>+</v>
          </cell>
          <cell r="D14">
            <v>280</v>
          </cell>
          <cell r="E14" t="str">
            <v>A</v>
          </cell>
          <cell r="F14">
            <v>266</v>
          </cell>
          <cell r="G14" t="str">
            <v>+</v>
          </cell>
          <cell r="H14">
            <v>960</v>
          </cell>
          <cell r="L14" t="str">
            <v>A-11</v>
          </cell>
          <cell r="M14">
            <v>265</v>
          </cell>
          <cell r="N14" t="str">
            <v>+</v>
          </cell>
          <cell r="O14">
            <v>960</v>
          </cell>
          <cell r="P14" t="str">
            <v>A</v>
          </cell>
          <cell r="Q14">
            <v>266</v>
          </cell>
          <cell r="R14" t="str">
            <v>+</v>
          </cell>
          <cell r="S14">
            <v>320</v>
          </cell>
        </row>
        <row r="15">
          <cell r="A15" t="str">
            <v>C-12</v>
          </cell>
          <cell r="B15">
            <v>267</v>
          </cell>
          <cell r="C15" t="str">
            <v>+</v>
          </cell>
          <cell r="D15">
            <v>880</v>
          </cell>
          <cell r="E15" t="str">
            <v>A</v>
          </cell>
          <cell r="F15">
            <v>268</v>
          </cell>
          <cell r="G15" t="str">
            <v>+</v>
          </cell>
          <cell r="H15">
            <v>760</v>
          </cell>
          <cell r="L15" t="str">
            <v>A-12</v>
          </cell>
          <cell r="M15">
            <v>266</v>
          </cell>
          <cell r="N15" t="str">
            <v>+</v>
          </cell>
          <cell r="O15">
            <v>640</v>
          </cell>
          <cell r="P15" t="str">
            <v>A</v>
          </cell>
          <cell r="Q15">
            <v>267</v>
          </cell>
          <cell r="R15" t="str">
            <v>+</v>
          </cell>
          <cell r="S15">
            <v>920</v>
          </cell>
        </row>
        <row r="16">
          <cell r="A16" t="str">
            <v>C-13</v>
          </cell>
          <cell r="B16">
            <v>269</v>
          </cell>
          <cell r="C16" t="str">
            <v>+</v>
          </cell>
          <cell r="D16">
            <v>500</v>
          </cell>
          <cell r="E16" t="str">
            <v>A</v>
          </cell>
          <cell r="F16">
            <v>269</v>
          </cell>
          <cell r="G16" t="str">
            <v>+</v>
          </cell>
          <cell r="H16">
            <v>860</v>
          </cell>
          <cell r="L16" t="str">
            <v>A-13</v>
          </cell>
          <cell r="M16">
            <v>268</v>
          </cell>
          <cell r="N16" t="str">
            <v>+</v>
          </cell>
          <cell r="O16">
            <v>740</v>
          </cell>
          <cell r="P16" t="str">
            <v>A</v>
          </cell>
          <cell r="Q16">
            <v>269</v>
          </cell>
          <cell r="R16" t="str">
            <v>+</v>
          </cell>
          <cell r="S16">
            <v>520</v>
          </cell>
        </row>
        <row r="17">
          <cell r="A17" t="str">
            <v>C-14</v>
          </cell>
          <cell r="B17">
            <v>270</v>
          </cell>
          <cell r="C17" t="str">
            <v>+</v>
          </cell>
          <cell r="D17">
            <v>100</v>
          </cell>
          <cell r="E17" t="str">
            <v>A</v>
          </cell>
          <cell r="F17">
            <v>270</v>
          </cell>
          <cell r="G17" t="str">
            <v>+</v>
          </cell>
          <cell r="H17">
            <v>560</v>
          </cell>
          <cell r="L17" t="str">
            <v>A-14</v>
          </cell>
          <cell r="M17">
            <v>269</v>
          </cell>
          <cell r="N17" t="str">
            <v>+</v>
          </cell>
          <cell r="O17">
            <v>840</v>
          </cell>
          <cell r="P17" t="str">
            <v>A</v>
          </cell>
          <cell r="Q17">
            <v>270</v>
          </cell>
          <cell r="R17" t="str">
            <v>+</v>
          </cell>
          <cell r="S17">
            <v>120</v>
          </cell>
        </row>
        <row r="18">
          <cell r="A18" t="str">
            <v>C-15</v>
          </cell>
          <cell r="B18">
            <v>272</v>
          </cell>
          <cell r="C18" t="str">
            <v>+</v>
          </cell>
          <cell r="D18">
            <v>540</v>
          </cell>
          <cell r="E18" t="str">
            <v>A</v>
          </cell>
          <cell r="F18">
            <v>272</v>
          </cell>
          <cell r="G18" t="str">
            <v>+</v>
          </cell>
          <cell r="H18">
            <v>700</v>
          </cell>
          <cell r="L18" t="str">
            <v>A-15</v>
          </cell>
          <cell r="M18">
            <v>270</v>
          </cell>
          <cell r="N18" t="str">
            <v>+</v>
          </cell>
          <cell r="O18">
            <v>540</v>
          </cell>
          <cell r="P18" t="str">
            <v>A</v>
          </cell>
          <cell r="Q18">
            <v>272</v>
          </cell>
          <cell r="R18" t="str">
            <v>+</v>
          </cell>
          <cell r="S18">
            <v>560</v>
          </cell>
        </row>
        <row r="19">
          <cell r="A19" t="str">
            <v>C-16</v>
          </cell>
          <cell r="B19">
            <v>273</v>
          </cell>
          <cell r="C19" t="str">
            <v>+</v>
          </cell>
          <cell r="D19">
            <v>0</v>
          </cell>
          <cell r="E19" t="str">
            <v>A</v>
          </cell>
          <cell r="F19">
            <v>273</v>
          </cell>
          <cell r="G19" t="str">
            <v>+</v>
          </cell>
          <cell r="H19">
            <v>940</v>
          </cell>
          <cell r="L19" t="str">
            <v>A-16</v>
          </cell>
          <cell r="M19">
            <v>272</v>
          </cell>
          <cell r="N19" t="str">
            <v>+</v>
          </cell>
          <cell r="O19">
            <v>680</v>
          </cell>
          <cell r="P19" t="str">
            <v>A</v>
          </cell>
          <cell r="Q19">
            <v>273</v>
          </cell>
          <cell r="R19" t="str">
            <v>+</v>
          </cell>
          <cell r="S19">
            <v>20</v>
          </cell>
        </row>
        <row r="20">
          <cell r="A20" t="str">
            <v>C-17</v>
          </cell>
          <cell r="B20">
            <v>274</v>
          </cell>
          <cell r="C20" t="str">
            <v>+</v>
          </cell>
          <cell r="D20">
            <v>320</v>
          </cell>
          <cell r="E20" t="str">
            <v>A</v>
          </cell>
          <cell r="F20">
            <v>280</v>
          </cell>
          <cell r="G20" t="str">
            <v>+</v>
          </cell>
          <cell r="H20">
            <v>920</v>
          </cell>
          <cell r="L20" t="str">
            <v>A-17</v>
          </cell>
          <cell r="M20">
            <v>273</v>
          </cell>
          <cell r="N20" t="str">
            <v>+</v>
          </cell>
          <cell r="O20">
            <v>920</v>
          </cell>
          <cell r="P20" t="str">
            <v>A</v>
          </cell>
          <cell r="Q20">
            <v>274</v>
          </cell>
          <cell r="R20" t="str">
            <v>+</v>
          </cell>
          <cell r="S20">
            <v>360</v>
          </cell>
        </row>
        <row r="21">
          <cell r="A21" t="str">
            <v>C-18</v>
          </cell>
          <cell r="B21">
            <v>282</v>
          </cell>
          <cell r="C21" t="str">
            <v>+</v>
          </cell>
          <cell r="D21">
            <v>80</v>
          </cell>
          <cell r="E21" t="str">
            <v>A</v>
          </cell>
          <cell r="F21">
            <v>282</v>
          </cell>
          <cell r="G21" t="str">
            <v>+</v>
          </cell>
          <cell r="H21">
            <v>280</v>
          </cell>
          <cell r="L21" t="str">
            <v>A-18</v>
          </cell>
          <cell r="M21">
            <v>280</v>
          </cell>
          <cell r="N21" t="str">
            <v>+</v>
          </cell>
          <cell r="O21">
            <v>880</v>
          </cell>
          <cell r="P21" t="str">
            <v>A</v>
          </cell>
          <cell r="Q21">
            <v>282</v>
          </cell>
          <cell r="R21" t="str">
            <v>+</v>
          </cell>
          <cell r="S21">
            <v>100</v>
          </cell>
        </row>
        <row r="22">
          <cell r="A22" t="str">
            <v>C-19</v>
          </cell>
          <cell r="B22">
            <v>282</v>
          </cell>
          <cell r="C22" t="str">
            <v>+</v>
          </cell>
          <cell r="D22">
            <v>400</v>
          </cell>
          <cell r="E22" t="str">
            <v>A</v>
          </cell>
          <cell r="F22">
            <v>283</v>
          </cell>
          <cell r="G22" t="str">
            <v>+</v>
          </cell>
          <cell r="H22">
            <v>600</v>
          </cell>
          <cell r="L22" t="str">
            <v>A-19</v>
          </cell>
          <cell r="M22">
            <v>282</v>
          </cell>
          <cell r="N22" t="str">
            <v>+</v>
          </cell>
          <cell r="O22">
            <v>260</v>
          </cell>
          <cell r="P22" t="str">
            <v>A</v>
          </cell>
          <cell r="Q22">
            <v>282</v>
          </cell>
          <cell r="R22" t="str">
            <v>+</v>
          </cell>
          <cell r="S22">
            <v>420</v>
          </cell>
        </row>
        <row r="23">
          <cell r="A23" t="str">
            <v>C-20</v>
          </cell>
          <cell r="B23">
            <v>284</v>
          </cell>
          <cell r="C23" t="str">
            <v>+</v>
          </cell>
          <cell r="D23">
            <v>400</v>
          </cell>
          <cell r="E23" t="str">
            <v>A</v>
          </cell>
          <cell r="F23">
            <v>286</v>
          </cell>
          <cell r="G23" t="str">
            <v>+</v>
          </cell>
          <cell r="H23">
            <v>520</v>
          </cell>
          <cell r="L23" t="str">
            <v>A-20</v>
          </cell>
          <cell r="M23">
            <v>283</v>
          </cell>
          <cell r="N23" t="str">
            <v>+</v>
          </cell>
          <cell r="O23">
            <v>580</v>
          </cell>
          <cell r="P23" t="str">
            <v>A</v>
          </cell>
          <cell r="Q23">
            <v>284</v>
          </cell>
          <cell r="R23" t="str">
            <v>+</v>
          </cell>
          <cell r="S23">
            <v>420</v>
          </cell>
        </row>
        <row r="24">
          <cell r="A24" t="str">
            <v>C-21</v>
          </cell>
          <cell r="B24">
            <v>287</v>
          </cell>
          <cell r="C24" t="str">
            <v>+</v>
          </cell>
          <cell r="D24">
            <v>540</v>
          </cell>
          <cell r="E24" t="str">
            <v>A</v>
          </cell>
          <cell r="F24">
            <v>290</v>
          </cell>
          <cell r="G24" t="str">
            <v>+</v>
          </cell>
          <cell r="H24">
            <v>800</v>
          </cell>
          <cell r="L24" t="str">
            <v>A-21</v>
          </cell>
          <cell r="M24">
            <v>286</v>
          </cell>
          <cell r="N24" t="str">
            <v>+</v>
          </cell>
          <cell r="O24">
            <v>500</v>
          </cell>
          <cell r="P24" t="str">
            <v>A</v>
          </cell>
          <cell r="Q24">
            <v>287</v>
          </cell>
          <cell r="R24" t="str">
            <v>+</v>
          </cell>
          <cell r="S24">
            <v>560</v>
          </cell>
        </row>
        <row r="25">
          <cell r="A25" t="str">
            <v>C-22</v>
          </cell>
          <cell r="B25">
            <v>293</v>
          </cell>
          <cell r="C25" t="str">
            <v>+</v>
          </cell>
          <cell r="D25">
            <v>480</v>
          </cell>
          <cell r="E25" t="str">
            <v>A</v>
          </cell>
          <cell r="F25">
            <v>295</v>
          </cell>
          <cell r="G25" t="str">
            <v>+</v>
          </cell>
          <cell r="H25">
            <v>40</v>
          </cell>
          <cell r="L25" t="str">
            <v>A-22</v>
          </cell>
          <cell r="M25">
            <v>290</v>
          </cell>
          <cell r="N25" t="str">
            <v>+</v>
          </cell>
          <cell r="O25">
            <v>780</v>
          </cell>
          <cell r="P25" t="str">
            <v>A</v>
          </cell>
          <cell r="Q25">
            <v>293</v>
          </cell>
          <cell r="R25" t="str">
            <v>+</v>
          </cell>
          <cell r="S25">
            <v>500</v>
          </cell>
        </row>
        <row r="26">
          <cell r="A26" t="str">
            <v>C-23</v>
          </cell>
          <cell r="B26">
            <v>295</v>
          </cell>
          <cell r="C26" t="str">
            <v>+</v>
          </cell>
          <cell r="D26">
            <v>940</v>
          </cell>
          <cell r="E26" t="str">
            <v>A</v>
          </cell>
          <cell r="F26">
            <v>299</v>
          </cell>
          <cell r="G26" t="str">
            <v>+</v>
          </cell>
          <cell r="H26">
            <v>500</v>
          </cell>
          <cell r="L26" t="str">
            <v>A-23</v>
          </cell>
          <cell r="M26">
            <v>295</v>
          </cell>
          <cell r="N26" t="str">
            <v>+</v>
          </cell>
          <cell r="O26">
            <v>20</v>
          </cell>
          <cell r="P26" t="str">
            <v>A</v>
          </cell>
          <cell r="Q26">
            <v>295</v>
          </cell>
          <cell r="R26" t="str">
            <v>+</v>
          </cell>
          <cell r="S26">
            <v>960</v>
          </cell>
        </row>
        <row r="27">
          <cell r="A27" t="str">
            <v>C-24</v>
          </cell>
          <cell r="B27">
            <v>301</v>
          </cell>
          <cell r="C27" t="str">
            <v>+</v>
          </cell>
          <cell r="D27">
            <v>180</v>
          </cell>
          <cell r="E27" t="str">
            <v>A</v>
          </cell>
          <cell r="F27">
            <v>302</v>
          </cell>
          <cell r="G27" t="str">
            <v>+</v>
          </cell>
          <cell r="H27">
            <v>760</v>
          </cell>
          <cell r="L27" t="str">
            <v>A-24</v>
          </cell>
          <cell r="M27">
            <v>299</v>
          </cell>
          <cell r="N27" t="str">
            <v>+</v>
          </cell>
          <cell r="O27">
            <v>480</v>
          </cell>
          <cell r="P27" t="str">
            <v>A</v>
          </cell>
          <cell r="Q27">
            <v>301</v>
          </cell>
          <cell r="R27" t="str">
            <v>+</v>
          </cell>
          <cell r="S27">
            <v>220</v>
          </cell>
        </row>
        <row r="28">
          <cell r="A28" t="str">
            <v>C-25</v>
          </cell>
          <cell r="B28">
            <v>303</v>
          </cell>
          <cell r="C28" t="str">
            <v>+</v>
          </cell>
          <cell r="D28">
            <v>440</v>
          </cell>
          <cell r="E28" t="str">
            <v>A</v>
          </cell>
          <cell r="F28">
            <v>305</v>
          </cell>
          <cell r="G28" t="str">
            <v>+</v>
          </cell>
          <cell r="H28">
            <v>240</v>
          </cell>
          <cell r="L28" t="str">
            <v>A-25</v>
          </cell>
          <cell r="M28">
            <v>302</v>
          </cell>
          <cell r="N28" t="str">
            <v>+</v>
          </cell>
          <cell r="O28">
            <v>740</v>
          </cell>
          <cell r="P28" t="str">
            <v>A</v>
          </cell>
          <cell r="Q28">
            <v>303</v>
          </cell>
          <cell r="R28" t="str">
            <v>+</v>
          </cell>
          <cell r="S28">
            <v>460</v>
          </cell>
        </row>
        <row r="29">
          <cell r="A29" t="str">
            <v>C-26</v>
          </cell>
          <cell r="B29">
            <v>307</v>
          </cell>
          <cell r="C29" t="str">
            <v>+</v>
          </cell>
          <cell r="D29">
            <v>0</v>
          </cell>
          <cell r="E29" t="str">
            <v>A</v>
          </cell>
          <cell r="F29">
            <v>309</v>
          </cell>
          <cell r="G29" t="str">
            <v>+</v>
          </cell>
          <cell r="H29">
            <v>780</v>
          </cell>
          <cell r="L29" t="str">
            <v>A-26</v>
          </cell>
          <cell r="M29">
            <v>305</v>
          </cell>
          <cell r="N29" t="str">
            <v>+</v>
          </cell>
          <cell r="O29">
            <v>200</v>
          </cell>
          <cell r="P29" t="str">
            <v>A</v>
          </cell>
          <cell r="Q29">
            <v>307</v>
          </cell>
          <cell r="R29" t="str">
            <v>+</v>
          </cell>
          <cell r="S29">
            <v>20</v>
          </cell>
        </row>
        <row r="30">
          <cell r="A30" t="str">
            <v>C-27</v>
          </cell>
          <cell r="B30">
            <v>310</v>
          </cell>
          <cell r="C30" t="str">
            <v>+</v>
          </cell>
          <cell r="D30">
            <v>260</v>
          </cell>
          <cell r="E30" t="str">
            <v>A</v>
          </cell>
          <cell r="F30">
            <v>311</v>
          </cell>
          <cell r="G30" t="str">
            <v>+</v>
          </cell>
          <cell r="H30">
            <v>460</v>
          </cell>
          <cell r="L30" t="str">
            <v>A-27</v>
          </cell>
          <cell r="M30">
            <v>309</v>
          </cell>
          <cell r="N30" t="str">
            <v>+</v>
          </cell>
          <cell r="O30">
            <v>760</v>
          </cell>
          <cell r="P30" t="str">
            <v>A</v>
          </cell>
          <cell r="Q30">
            <v>310</v>
          </cell>
          <cell r="R30" t="str">
            <v>+</v>
          </cell>
          <cell r="S30">
            <v>280</v>
          </cell>
        </row>
        <row r="31">
          <cell r="L31" t="str">
            <v>A-28</v>
          </cell>
          <cell r="M31">
            <v>311</v>
          </cell>
          <cell r="N31" t="str">
            <v>+</v>
          </cell>
          <cell r="O31">
            <v>420</v>
          </cell>
          <cell r="P31" t="str">
            <v>A</v>
          </cell>
          <cell r="Q31">
            <v>312</v>
          </cell>
          <cell r="R31" t="str">
            <v>+</v>
          </cell>
          <cell r="S31">
            <v>82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6"/>
  <sheetViews>
    <sheetView showGridLines="0" tabSelected="1" topLeftCell="A5" zoomScale="90" zoomScaleNormal="90" workbookViewId="0">
      <selection activeCell="I8" sqref="I8"/>
    </sheetView>
  </sheetViews>
  <sheetFormatPr defaultRowHeight="15" x14ac:dyDescent="0.25"/>
  <cols>
    <col min="1" max="1" width="3.85546875" style="20" bestFit="1" customWidth="1"/>
    <col min="2" max="2" width="2" style="20" bestFit="1" customWidth="1"/>
    <col min="3" max="3" width="6.42578125" style="20" bestFit="1" customWidth="1"/>
    <col min="4" max="4" width="2" style="20" bestFit="1" customWidth="1"/>
    <col min="5" max="5" width="4.140625" style="20" customWidth="1"/>
    <col min="6" max="6" width="2" style="20" bestFit="1" customWidth="1"/>
    <col min="7" max="7" width="6.42578125" style="20" bestFit="1" customWidth="1"/>
    <col min="8" max="8" width="5.42578125" style="20" bestFit="1" customWidth="1"/>
    <col min="9" max="9" width="10.140625" style="20" bestFit="1" customWidth="1"/>
    <col min="10" max="11" width="8.7109375" style="20" bestFit="1" customWidth="1"/>
    <col min="12" max="12" width="5.42578125" style="20" bestFit="1" customWidth="1"/>
    <col min="13" max="13" width="6.5703125" style="20" bestFit="1" customWidth="1"/>
    <col min="14" max="14" width="4" style="20" bestFit="1" customWidth="1"/>
    <col min="15" max="15" width="2" style="20" bestFit="1" customWidth="1"/>
    <col min="16" max="16" width="6.42578125" style="20" bestFit="1" customWidth="1"/>
    <col min="17" max="17" width="2" style="20" bestFit="1" customWidth="1"/>
    <col min="18" max="18" width="5" style="20" bestFit="1" customWidth="1"/>
    <col min="19" max="19" width="2" style="20" bestFit="1" customWidth="1"/>
    <col min="20" max="20" width="6.42578125" style="20" bestFit="1" customWidth="1"/>
    <col min="21" max="21" width="11.5703125" style="20" customWidth="1"/>
    <col min="22" max="22" width="26.5703125" style="20" customWidth="1"/>
    <col min="23" max="23" width="3" style="20" bestFit="1" customWidth="1"/>
    <col min="24" max="25" width="9.140625" style="20"/>
    <col min="26" max="26" width="10.140625" style="20" bestFit="1" customWidth="1"/>
    <col min="27" max="16384" width="9.140625" style="20"/>
  </cols>
  <sheetData>
    <row r="1" spans="1:26" ht="23.25" customHeight="1" x14ac:dyDescent="0.25">
      <c r="A1" s="35" t="s">
        <v>77</v>
      </c>
      <c r="B1" s="35"/>
      <c r="C1" s="35"/>
      <c r="D1" s="35"/>
      <c r="E1" s="35"/>
      <c r="F1" s="35"/>
      <c r="G1" s="35"/>
      <c r="H1" s="35"/>
      <c r="I1" s="35"/>
      <c r="J1" s="35" t="s">
        <v>75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6" x14ac:dyDescent="0.25">
      <c r="A2" s="33" t="s">
        <v>61</v>
      </c>
      <c r="B2" s="28"/>
      <c r="C2" s="28"/>
      <c r="D2" s="28"/>
      <c r="E2" s="28"/>
      <c r="F2" s="28"/>
      <c r="G2" s="29"/>
      <c r="H2" s="21" t="s">
        <v>0</v>
      </c>
      <c r="I2" s="26" t="s">
        <v>1</v>
      </c>
      <c r="J2" s="26"/>
      <c r="K2" s="26"/>
      <c r="L2" s="21" t="s">
        <v>14</v>
      </c>
      <c r="M2" s="21" t="s">
        <v>2</v>
      </c>
      <c r="N2" s="27" t="s">
        <v>3</v>
      </c>
      <c r="O2" s="28"/>
      <c r="P2" s="28"/>
      <c r="Q2" s="28"/>
      <c r="R2" s="28"/>
      <c r="S2" s="28"/>
      <c r="T2" s="29"/>
      <c r="U2" s="25" t="s">
        <v>69</v>
      </c>
      <c r="V2" s="23" t="s">
        <v>4</v>
      </c>
    </row>
    <row r="3" spans="1:26" x14ac:dyDescent="0.25">
      <c r="A3" s="34"/>
      <c r="B3" s="31"/>
      <c r="C3" s="31"/>
      <c r="D3" s="31"/>
      <c r="E3" s="31"/>
      <c r="F3" s="31"/>
      <c r="G3" s="32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0"/>
      <c r="O3" s="31"/>
      <c r="P3" s="31"/>
      <c r="Q3" s="31"/>
      <c r="R3" s="31"/>
      <c r="S3" s="31"/>
      <c r="T3" s="32"/>
      <c r="U3" s="26"/>
      <c r="V3" s="24"/>
    </row>
    <row r="4" spans="1:26" ht="15.75" x14ac:dyDescent="0.25">
      <c r="A4" s="11"/>
      <c r="B4" s="6"/>
      <c r="C4" s="12"/>
      <c r="D4" s="8"/>
      <c r="E4" s="9"/>
      <c r="F4" s="6"/>
      <c r="G4" s="12"/>
      <c r="H4" s="18"/>
      <c r="I4" s="2">
        <f>781+2670+949+661</f>
        <v>5061</v>
      </c>
      <c r="J4" s="3"/>
      <c r="K4" s="3"/>
      <c r="L4" s="4">
        <v>0.05</v>
      </c>
      <c r="M4" s="19"/>
      <c r="N4" s="5"/>
      <c r="O4" s="6"/>
      <c r="P4" s="7"/>
      <c r="Q4" s="8"/>
      <c r="R4" s="9"/>
      <c r="S4" s="6"/>
      <c r="T4" s="7"/>
      <c r="U4" s="1"/>
      <c r="V4" s="10" t="s">
        <v>70</v>
      </c>
    </row>
    <row r="5" spans="1:26" x14ac:dyDescent="0.25">
      <c r="A5" s="5">
        <f>VLOOKUP($H5,Plan2!$A$4:$H$30,2,FALSE)</f>
        <v>244</v>
      </c>
      <c r="B5" s="6" t="str">
        <f>VLOOKUP($H5,Plan2!$A$4:$H$30,3,FALSE)</f>
        <v>+</v>
      </c>
      <c r="C5" s="12">
        <f>VLOOKUP($H5,Plan2!$A$4:$H$30,4,FALSE)</f>
        <v>420</v>
      </c>
      <c r="D5" s="8" t="str">
        <f>VLOOKUP($H5,Plan2!$A$4:$H$30,5,FALSE)</f>
        <v>A</v>
      </c>
      <c r="E5" s="9">
        <f>VLOOKUP($H5,Plan2!$A$4:$H$30,6,FALSE)</f>
        <v>245</v>
      </c>
      <c r="F5" s="6" t="str">
        <f>VLOOKUP($H5,Plan2!$A$4:$H$30,7,FALSE)</f>
        <v>+</v>
      </c>
      <c r="G5" s="12">
        <f>VLOOKUP($H5,Plan2!$A$4:$H$30,8,FALSE)</f>
        <v>760</v>
      </c>
      <c r="H5" s="18" t="s">
        <v>12</v>
      </c>
      <c r="I5" s="2">
        <f>Z5-J5</f>
        <v>31336</v>
      </c>
      <c r="J5" s="2"/>
      <c r="K5" s="3"/>
      <c r="L5" s="4">
        <v>0.8</v>
      </c>
      <c r="M5" s="19" t="s">
        <v>13</v>
      </c>
      <c r="N5" s="5">
        <f>VLOOKUP($M5,Plan2!$L$4:$S$31,2,FALSE)</f>
        <v>243</v>
      </c>
      <c r="O5" s="6" t="str">
        <f>VLOOKUP($M5,Plan2!$L$4:$S$31,3,FALSE)</f>
        <v>+</v>
      </c>
      <c r="P5" s="7">
        <f>VLOOKUP($M5,Plan2!$L$4:$S$31,4,FALSE)</f>
        <v>932</v>
      </c>
      <c r="Q5" s="8" t="str">
        <f>VLOOKUP($M5,Plan2!$L$4:$S$31,5,FALSE)</f>
        <v>A</v>
      </c>
      <c r="R5" s="9">
        <f>VLOOKUP($M5,Plan2!$L$4:$S$31,6,FALSE)</f>
        <v>244</v>
      </c>
      <c r="S5" s="6" t="str">
        <f>VLOOKUP($M5,Plan2!$L$4:$S$31,7,FALSE)</f>
        <v>+</v>
      </c>
      <c r="T5" s="7">
        <f>VLOOKUP($M5,Plan2!$L$4:$S$31,8,FALSE)</f>
        <v>440</v>
      </c>
      <c r="U5" s="1"/>
      <c r="V5" s="10" t="s">
        <v>71</v>
      </c>
      <c r="W5" s="20">
        <v>1</v>
      </c>
      <c r="Z5" s="2">
        <v>31336</v>
      </c>
    </row>
    <row r="6" spans="1:26" x14ac:dyDescent="0.25">
      <c r="A6" s="5">
        <f>VLOOKUP($H6,Plan2!$A$4:$H$30,2,FALSE)</f>
        <v>251</v>
      </c>
      <c r="B6" s="6" t="str">
        <f>VLOOKUP($H6,Plan2!$A$4:$H$30,3,FALSE)</f>
        <v>+</v>
      </c>
      <c r="C6" s="12">
        <f>VLOOKUP($H6,Plan2!$A$4:$H$30,4,FALSE)</f>
        <v>760</v>
      </c>
      <c r="D6" s="8" t="str">
        <f>VLOOKUP($H6,Plan2!$A$4:$H$30,5,FALSE)</f>
        <v>A</v>
      </c>
      <c r="E6" s="9">
        <f>VLOOKUP($H6,Plan2!$A$4:$H$30,6,FALSE)</f>
        <v>255</v>
      </c>
      <c r="F6" s="6" t="str">
        <f>VLOOKUP($H6,Plan2!$A$4:$H$30,7,FALSE)</f>
        <v>+</v>
      </c>
      <c r="G6" s="12">
        <f>VLOOKUP($H6,Plan2!$A$4:$H$30,8,FALSE)</f>
        <v>900</v>
      </c>
      <c r="H6" s="18" t="s">
        <v>21</v>
      </c>
      <c r="I6" s="2">
        <f t="shared" ref="I6:I34" si="0">Z6-J6</f>
        <v>243058</v>
      </c>
      <c r="J6" s="2"/>
      <c r="K6" s="3"/>
      <c r="L6" s="4">
        <v>8.4</v>
      </c>
      <c r="M6" s="19" t="s">
        <v>15</v>
      </c>
      <c r="N6" s="5">
        <f>VLOOKUP($M6,Plan2!$L$4:$S$31,2,FALSE)</f>
        <v>245</v>
      </c>
      <c r="O6" s="6" t="str">
        <f>VLOOKUP($M6,Plan2!$L$4:$S$31,3,FALSE)</f>
        <v>+</v>
      </c>
      <c r="P6" s="7">
        <f>VLOOKUP($M6,Plan2!$L$4:$S$31,4,FALSE)</f>
        <v>740</v>
      </c>
      <c r="Q6" s="8" t="str">
        <f>VLOOKUP($M6,Plan2!$L$4:$S$31,5,FALSE)</f>
        <v>A</v>
      </c>
      <c r="R6" s="9">
        <f>VLOOKUP($M6,Plan2!$L$4:$S$31,6,FALSE)</f>
        <v>247</v>
      </c>
      <c r="S6" s="6" t="str">
        <f>VLOOKUP($M6,Plan2!$L$4:$S$31,7,FALSE)</f>
        <v>+</v>
      </c>
      <c r="T6" s="7">
        <f>VLOOKUP($M6,Plan2!$L$4:$S$31,8,FALSE)</f>
        <v>720</v>
      </c>
      <c r="U6" s="1"/>
      <c r="V6" s="10" t="s">
        <v>72</v>
      </c>
      <c r="W6" s="20">
        <v>2</v>
      </c>
      <c r="Z6" s="2">
        <v>243058</v>
      </c>
    </row>
    <row r="7" spans="1:26" x14ac:dyDescent="0.25">
      <c r="A7" s="5">
        <f>VLOOKUP($H7,Plan2!$A$4:$H$30,2,FALSE)</f>
        <v>244</v>
      </c>
      <c r="B7" s="6" t="str">
        <f>VLOOKUP($H7,Plan2!$A$4:$H$30,3,FALSE)</f>
        <v>+</v>
      </c>
      <c r="C7" s="12">
        <f>VLOOKUP($H7,Plan2!$A$4:$H$30,4,FALSE)</f>
        <v>420</v>
      </c>
      <c r="D7" s="8" t="str">
        <f>VLOOKUP($H7,Plan2!$A$4:$H$30,5,FALSE)</f>
        <v>A</v>
      </c>
      <c r="E7" s="9">
        <f>VLOOKUP($H7,Plan2!$A$4:$H$30,6,FALSE)</f>
        <v>245</v>
      </c>
      <c r="F7" s="6" t="str">
        <f>VLOOKUP($H7,Plan2!$A$4:$H$30,7,FALSE)</f>
        <v>+</v>
      </c>
      <c r="G7" s="12">
        <f>VLOOKUP($H7,Plan2!$A$4:$H$30,8,FALSE)</f>
        <v>760</v>
      </c>
      <c r="H7" s="18" t="s">
        <v>12</v>
      </c>
      <c r="I7" s="2">
        <f t="shared" si="0"/>
        <v>31958</v>
      </c>
      <c r="J7" s="2"/>
      <c r="K7" s="3"/>
      <c r="L7" s="4">
        <v>0.6</v>
      </c>
      <c r="M7" s="19" t="s">
        <v>15</v>
      </c>
      <c r="N7" s="5">
        <f>VLOOKUP($M7,Plan2!$L$4:$S$31,2,FALSE)</f>
        <v>245</v>
      </c>
      <c r="O7" s="6" t="str">
        <f>VLOOKUP($M7,Plan2!$L$4:$S$31,3,FALSE)</f>
        <v>+</v>
      </c>
      <c r="P7" s="7">
        <f>VLOOKUP($M7,Plan2!$L$4:$S$31,4,FALSE)</f>
        <v>740</v>
      </c>
      <c r="Q7" s="8" t="str">
        <f>VLOOKUP($M7,Plan2!$L$4:$S$31,5,FALSE)</f>
        <v>A</v>
      </c>
      <c r="R7" s="9">
        <f>VLOOKUP($M7,Plan2!$L$4:$S$31,6,FALSE)</f>
        <v>247</v>
      </c>
      <c r="S7" s="6" t="str">
        <f>VLOOKUP($M7,Plan2!$L$4:$S$31,7,FALSE)</f>
        <v>+</v>
      </c>
      <c r="T7" s="7">
        <f>VLOOKUP($M7,Plan2!$L$4:$S$31,8,FALSE)</f>
        <v>720</v>
      </c>
      <c r="U7" s="1"/>
      <c r="V7" s="10" t="s">
        <v>71</v>
      </c>
      <c r="W7" s="20">
        <v>3</v>
      </c>
      <c r="Z7" s="2">
        <v>31958</v>
      </c>
    </row>
    <row r="8" spans="1:26" x14ac:dyDescent="0.25">
      <c r="A8" s="5">
        <f>VLOOKUP($H8,Plan2!$A$4:$H$30,2,FALSE)</f>
        <v>247</v>
      </c>
      <c r="B8" s="6" t="str">
        <f>VLOOKUP($H8,Plan2!$A$4:$H$30,3,FALSE)</f>
        <v>+</v>
      </c>
      <c r="C8" s="12">
        <f>VLOOKUP($H8,Plan2!$A$4:$H$30,4,FALSE)</f>
        <v>680</v>
      </c>
      <c r="D8" s="8" t="str">
        <f>VLOOKUP($H8,Plan2!$A$4:$H$30,5,FALSE)</f>
        <v>A</v>
      </c>
      <c r="E8" s="9">
        <f>VLOOKUP($H8,Plan2!$A$4:$H$30,6,FALSE)</f>
        <v>249</v>
      </c>
      <c r="F8" s="6" t="str">
        <f>VLOOKUP($H8,Plan2!$A$4:$H$30,7,FALSE)</f>
        <v>+</v>
      </c>
      <c r="G8" s="12">
        <f>VLOOKUP($H8,Plan2!$A$4:$H$30,8,FALSE)</f>
        <v>420</v>
      </c>
      <c r="H8" s="18" t="s">
        <v>16</v>
      </c>
      <c r="I8" s="2">
        <f t="shared" si="0"/>
        <v>71953</v>
      </c>
      <c r="J8" s="2"/>
      <c r="K8" s="3"/>
      <c r="L8" s="4">
        <v>1.8</v>
      </c>
      <c r="M8" s="19" t="s">
        <v>15</v>
      </c>
      <c r="N8" s="5">
        <f>VLOOKUP($M8,Plan2!$L$4:$S$31,2,FALSE)</f>
        <v>245</v>
      </c>
      <c r="O8" s="6" t="str">
        <f>VLOOKUP($M8,Plan2!$L$4:$S$31,3,FALSE)</f>
        <v>+</v>
      </c>
      <c r="P8" s="7">
        <f>VLOOKUP($M8,Plan2!$L$4:$S$31,4,FALSE)</f>
        <v>740</v>
      </c>
      <c r="Q8" s="8" t="str">
        <f>VLOOKUP($M8,Plan2!$L$4:$S$31,5,FALSE)</f>
        <v>A</v>
      </c>
      <c r="R8" s="9">
        <f>VLOOKUP($M8,Plan2!$L$4:$S$31,6,FALSE)</f>
        <v>247</v>
      </c>
      <c r="S8" s="6" t="str">
        <f>VLOOKUP($M8,Plan2!$L$4:$S$31,7,FALSE)</f>
        <v>+</v>
      </c>
      <c r="T8" s="7">
        <f>VLOOKUP($M8,Plan2!$L$4:$S$31,8,FALSE)</f>
        <v>720</v>
      </c>
      <c r="U8" s="1"/>
      <c r="V8" s="10" t="s">
        <v>71</v>
      </c>
      <c r="W8" s="20">
        <v>4</v>
      </c>
      <c r="Z8" s="2">
        <v>71953</v>
      </c>
    </row>
    <row r="9" spans="1:26" x14ac:dyDescent="0.25">
      <c r="A9" s="5">
        <f>VLOOKUP($H9,Plan2!$A$4:$H$30,2,FALSE)</f>
        <v>250</v>
      </c>
      <c r="B9" s="6" t="str">
        <f>VLOOKUP($H9,Plan2!$A$4:$H$30,3,FALSE)</f>
        <v>+</v>
      </c>
      <c r="C9" s="12">
        <f>VLOOKUP($H9,Plan2!$A$4:$H$30,4,FALSE)</f>
        <v>880</v>
      </c>
      <c r="D9" s="8" t="str">
        <f>VLOOKUP($H9,Plan2!$A$4:$H$30,5,FALSE)</f>
        <v>A</v>
      </c>
      <c r="E9" s="9">
        <f>VLOOKUP($H9,Plan2!$A$4:$H$30,6,FALSE)</f>
        <v>251</v>
      </c>
      <c r="F9" s="6" t="str">
        <f>VLOOKUP($H9,Plan2!$A$4:$H$30,7,FALSE)</f>
        <v>+</v>
      </c>
      <c r="G9" s="12">
        <f>VLOOKUP($H9,Plan2!$A$4:$H$30,8,FALSE)</f>
        <v>204.07</v>
      </c>
      <c r="H9" s="18" t="s">
        <v>19</v>
      </c>
      <c r="I9" s="2">
        <f t="shared" si="0"/>
        <v>61355</v>
      </c>
      <c r="J9" s="2">
        <v>10305</v>
      </c>
      <c r="K9" s="3"/>
      <c r="L9" s="4">
        <v>0.4</v>
      </c>
      <c r="M9" s="19" t="s">
        <v>18</v>
      </c>
      <c r="N9" s="5">
        <f>VLOOKUP($M9,Plan2!$L$4:$S$31,2,FALSE)</f>
        <v>249</v>
      </c>
      <c r="O9" s="6" t="str">
        <f>VLOOKUP($M9,Plan2!$L$4:$S$31,3,FALSE)</f>
        <v>+</v>
      </c>
      <c r="P9" s="7">
        <f>VLOOKUP($M9,Plan2!$L$4:$S$31,4,FALSE)</f>
        <v>380</v>
      </c>
      <c r="Q9" s="8" t="str">
        <f>VLOOKUP($M9,Plan2!$L$4:$S$31,5,FALSE)</f>
        <v>A</v>
      </c>
      <c r="R9" s="9">
        <f>VLOOKUP($M9,Plan2!$L$4:$S$31,6,FALSE)</f>
        <v>250</v>
      </c>
      <c r="S9" s="6" t="str">
        <f>VLOOKUP($M9,Plan2!$L$4:$S$31,7,FALSE)</f>
        <v>+</v>
      </c>
      <c r="T9" s="7">
        <f>VLOOKUP($M9,Plan2!$L$4:$S$31,8,FALSE)</f>
        <v>920</v>
      </c>
      <c r="U9" s="1"/>
      <c r="V9" s="10" t="s">
        <v>71</v>
      </c>
      <c r="W9" s="20">
        <v>5</v>
      </c>
      <c r="Z9" s="2">
        <v>71660</v>
      </c>
    </row>
    <row r="10" spans="1:26" x14ac:dyDescent="0.25">
      <c r="A10" s="5">
        <f>VLOOKUP($H10,Plan2!$A$4:$H$30,2,FALSE)</f>
        <v>251</v>
      </c>
      <c r="B10" s="6" t="str">
        <f>VLOOKUP($H10,Plan2!$A$4:$H$30,3,FALSE)</f>
        <v>+</v>
      </c>
      <c r="C10" s="12">
        <f>VLOOKUP($H10,Plan2!$A$4:$H$30,4,FALSE)</f>
        <v>760</v>
      </c>
      <c r="D10" s="8" t="str">
        <f>VLOOKUP($H10,Plan2!$A$4:$H$30,5,FALSE)</f>
        <v>A</v>
      </c>
      <c r="E10" s="9">
        <f>VLOOKUP($H10,Plan2!$A$4:$H$30,6,FALSE)</f>
        <v>255</v>
      </c>
      <c r="F10" s="6" t="str">
        <f>VLOOKUP($H10,Plan2!$A$4:$H$30,7,FALSE)</f>
        <v>+</v>
      </c>
      <c r="G10" s="12">
        <f>VLOOKUP($H10,Plan2!$A$4:$H$30,8,FALSE)</f>
        <v>900</v>
      </c>
      <c r="H10" s="18" t="s">
        <v>21</v>
      </c>
      <c r="I10" s="2">
        <f t="shared" si="0"/>
        <v>42068</v>
      </c>
      <c r="J10" s="2"/>
      <c r="K10" s="3"/>
      <c r="L10" s="4">
        <v>0.8</v>
      </c>
      <c r="M10" s="19" t="s">
        <v>20</v>
      </c>
      <c r="N10" s="5">
        <f>VLOOKUP($M10,Plan2!$L$4:$S$31,2,FALSE)</f>
        <v>251</v>
      </c>
      <c r="O10" s="6" t="str">
        <f>VLOOKUP($M10,Plan2!$L$4:$S$31,3,FALSE)</f>
        <v>+</v>
      </c>
      <c r="P10" s="7">
        <f>VLOOKUP($M10,Plan2!$L$4:$S$31,4,FALSE)</f>
        <v>180</v>
      </c>
      <c r="Q10" s="8" t="str">
        <f>VLOOKUP($M10,Plan2!$L$4:$S$31,5,FALSE)</f>
        <v>A</v>
      </c>
      <c r="R10" s="9">
        <f>VLOOKUP($M10,Plan2!$L$4:$S$31,6,FALSE)</f>
        <v>251</v>
      </c>
      <c r="S10" s="6" t="str">
        <f>VLOOKUP($M10,Plan2!$L$4:$S$31,7,FALSE)</f>
        <v>+</v>
      </c>
      <c r="T10" s="7">
        <f>VLOOKUP($M10,Plan2!$L$4:$S$31,8,FALSE)</f>
        <v>800</v>
      </c>
      <c r="U10" s="1"/>
      <c r="V10" s="10" t="s">
        <v>71</v>
      </c>
      <c r="W10" s="20">
        <v>6</v>
      </c>
      <c r="Z10" s="2">
        <v>42068</v>
      </c>
    </row>
    <row r="11" spans="1:26" x14ac:dyDescent="0.25">
      <c r="A11" s="5">
        <f>VLOOKUP($H11,Plan2!$A$4:$H$30,2,FALSE)</f>
        <v>251</v>
      </c>
      <c r="B11" s="6" t="str">
        <f>VLOOKUP($H11,Plan2!$A$4:$H$30,3,FALSE)</f>
        <v>+</v>
      </c>
      <c r="C11" s="12">
        <f>VLOOKUP($H11,Plan2!$A$4:$H$30,4,FALSE)</f>
        <v>760</v>
      </c>
      <c r="D11" s="8" t="str">
        <f>VLOOKUP($H11,Plan2!$A$4:$H$30,5,FALSE)</f>
        <v>A</v>
      </c>
      <c r="E11" s="9">
        <f>VLOOKUP($H11,Plan2!$A$4:$H$30,6,FALSE)</f>
        <v>255</v>
      </c>
      <c r="F11" s="6" t="str">
        <f>VLOOKUP($H11,Plan2!$A$4:$H$30,7,FALSE)</f>
        <v>+</v>
      </c>
      <c r="G11" s="12">
        <f>VLOOKUP($H11,Plan2!$A$4:$H$30,8,FALSE)</f>
        <v>900</v>
      </c>
      <c r="H11" s="18" t="s">
        <v>21</v>
      </c>
      <c r="I11" s="2">
        <f t="shared" si="0"/>
        <v>295417</v>
      </c>
      <c r="J11" s="2"/>
      <c r="K11" s="3"/>
      <c r="L11" s="4">
        <v>3.7</v>
      </c>
      <c r="M11" s="19" t="s">
        <v>18</v>
      </c>
      <c r="N11" s="5">
        <f>VLOOKUP($M11,Plan2!$L$4:$S$31,2,FALSE)</f>
        <v>249</v>
      </c>
      <c r="O11" s="6" t="str">
        <f>VLOOKUP($M11,Plan2!$L$4:$S$31,3,FALSE)</f>
        <v>+</v>
      </c>
      <c r="P11" s="7">
        <f>VLOOKUP($M11,Plan2!$L$4:$S$31,4,FALSE)</f>
        <v>380</v>
      </c>
      <c r="Q11" s="8" t="str">
        <f>VLOOKUP($M11,Plan2!$L$4:$S$31,5,FALSE)</f>
        <v>A</v>
      </c>
      <c r="R11" s="9">
        <f>VLOOKUP($M11,Plan2!$L$4:$S$31,6,FALSE)</f>
        <v>250</v>
      </c>
      <c r="S11" s="6" t="str">
        <f>VLOOKUP($M11,Plan2!$L$4:$S$31,7,FALSE)</f>
        <v>+</v>
      </c>
      <c r="T11" s="7">
        <f>VLOOKUP($M11,Plan2!$L$4:$S$31,8,FALSE)</f>
        <v>920</v>
      </c>
      <c r="U11" s="1"/>
      <c r="V11" s="10" t="s">
        <v>71</v>
      </c>
      <c r="W11" s="20">
        <v>7</v>
      </c>
      <c r="Z11" s="2">
        <v>295417</v>
      </c>
    </row>
    <row r="12" spans="1:26" x14ac:dyDescent="0.25">
      <c r="A12" s="5">
        <f>VLOOKUP($H12,Plan2!$A$4:$H$30,2,FALSE)</f>
        <v>251</v>
      </c>
      <c r="B12" s="6" t="str">
        <f>VLOOKUP($H12,Plan2!$A$4:$H$30,3,FALSE)</f>
        <v>+</v>
      </c>
      <c r="C12" s="12">
        <f>VLOOKUP($H12,Plan2!$A$4:$H$30,4,FALSE)</f>
        <v>760</v>
      </c>
      <c r="D12" s="8" t="str">
        <f>VLOOKUP($H12,Plan2!$A$4:$H$30,5,FALSE)</f>
        <v>A</v>
      </c>
      <c r="E12" s="9">
        <f>VLOOKUP($H12,Plan2!$A$4:$H$30,6,FALSE)</f>
        <v>255</v>
      </c>
      <c r="F12" s="6" t="str">
        <f>VLOOKUP($H12,Plan2!$A$4:$H$30,7,FALSE)</f>
        <v>+</v>
      </c>
      <c r="G12" s="12">
        <f>VLOOKUP($H12,Plan2!$A$4:$H$30,8,FALSE)</f>
        <v>900</v>
      </c>
      <c r="H12" s="18" t="s">
        <v>21</v>
      </c>
      <c r="I12" s="2">
        <f t="shared" si="0"/>
        <v>709189</v>
      </c>
      <c r="J12" s="2">
        <v>33323</v>
      </c>
      <c r="K12" s="3"/>
      <c r="L12" s="4">
        <v>2.2000000000000002</v>
      </c>
      <c r="M12" s="19" t="s">
        <v>17</v>
      </c>
      <c r="N12" s="5">
        <f>VLOOKUP($M12,Plan2!$L$4:$S$31,2,FALSE)</f>
        <v>255</v>
      </c>
      <c r="O12" s="6" t="str">
        <f>VLOOKUP($M12,Plan2!$L$4:$S$31,3,FALSE)</f>
        <v>+</v>
      </c>
      <c r="P12" s="7">
        <f>VLOOKUP($M12,Plan2!$L$4:$S$31,4,FALSE)</f>
        <v>880</v>
      </c>
      <c r="Q12" s="8" t="str">
        <f>VLOOKUP($M12,Plan2!$L$4:$S$31,5,FALSE)</f>
        <v>A</v>
      </c>
      <c r="R12" s="9">
        <f>VLOOKUP($M12,Plan2!$L$4:$S$31,6,FALSE)</f>
        <v>258</v>
      </c>
      <c r="S12" s="6" t="str">
        <f>VLOOKUP($M12,Plan2!$L$4:$S$31,7,FALSE)</f>
        <v>+</v>
      </c>
      <c r="T12" s="7">
        <f>VLOOKUP($M12,Plan2!$L$4:$S$31,8,FALSE)</f>
        <v>820</v>
      </c>
      <c r="U12" s="1"/>
      <c r="V12" s="10" t="s">
        <v>71</v>
      </c>
      <c r="W12" s="20">
        <v>8</v>
      </c>
      <c r="Z12" s="2">
        <v>742512</v>
      </c>
    </row>
    <row r="13" spans="1:26" x14ac:dyDescent="0.25">
      <c r="A13" s="5">
        <f>VLOOKUP($H13,Plan2!$A$4:$H$30,2,FALSE)</f>
        <v>251</v>
      </c>
      <c r="B13" s="6" t="str">
        <f>VLOOKUP($H13,Plan2!$A$4:$H$30,3,FALSE)</f>
        <v>+</v>
      </c>
      <c r="C13" s="12">
        <f>VLOOKUP($H13,Plan2!$A$4:$H$30,4,FALSE)</f>
        <v>760</v>
      </c>
      <c r="D13" s="8" t="str">
        <f>VLOOKUP($H13,Plan2!$A$4:$H$30,5,FALSE)</f>
        <v>A</v>
      </c>
      <c r="E13" s="9">
        <f>VLOOKUP($H13,Plan2!$A$4:$H$30,6,FALSE)</f>
        <v>255</v>
      </c>
      <c r="F13" s="6" t="str">
        <f>VLOOKUP($H13,Plan2!$A$4:$H$30,7,FALSE)</f>
        <v>+</v>
      </c>
      <c r="G13" s="12">
        <f>VLOOKUP($H13,Plan2!$A$4:$H$30,8,FALSE)</f>
        <v>900</v>
      </c>
      <c r="H13" s="18" t="s">
        <v>21</v>
      </c>
      <c r="I13" s="2">
        <f t="shared" si="0"/>
        <v>337079</v>
      </c>
      <c r="J13" s="2"/>
      <c r="K13" s="3"/>
      <c r="L13" s="4">
        <v>3.7</v>
      </c>
      <c r="M13" s="19" t="s">
        <v>17</v>
      </c>
      <c r="N13" s="5">
        <f>VLOOKUP($M13,Plan2!$L$4:$S$31,2,FALSE)</f>
        <v>255</v>
      </c>
      <c r="O13" s="6" t="str">
        <f>VLOOKUP($M13,Plan2!$L$4:$S$31,3,FALSE)</f>
        <v>+</v>
      </c>
      <c r="P13" s="7">
        <f>VLOOKUP($M13,Plan2!$L$4:$S$31,4,FALSE)</f>
        <v>880</v>
      </c>
      <c r="Q13" s="8" t="str">
        <f>VLOOKUP($M13,Plan2!$L$4:$S$31,5,FALSE)</f>
        <v>A</v>
      </c>
      <c r="R13" s="9">
        <f>VLOOKUP($M13,Plan2!$L$4:$S$31,6,FALSE)</f>
        <v>258</v>
      </c>
      <c r="S13" s="6" t="str">
        <f>VLOOKUP($M13,Plan2!$L$4:$S$31,7,FALSE)</f>
        <v>+</v>
      </c>
      <c r="T13" s="7">
        <f>VLOOKUP($M13,Plan2!$L$4:$S$31,8,FALSE)</f>
        <v>820</v>
      </c>
      <c r="U13" s="1"/>
      <c r="V13" s="10" t="s">
        <v>72</v>
      </c>
      <c r="W13" s="20">
        <v>9</v>
      </c>
      <c r="Z13" s="2">
        <v>337079</v>
      </c>
    </row>
    <row r="14" spans="1:26" x14ac:dyDescent="0.25">
      <c r="A14" s="5">
        <f>VLOOKUP($H14,Plan2!$A$4:$H$30,2,FALSE)</f>
        <v>259</v>
      </c>
      <c r="B14" s="6" t="str">
        <f>VLOOKUP($H14,Plan2!$A$4:$H$30,3,FALSE)</f>
        <v>+</v>
      </c>
      <c r="C14" s="12">
        <f>VLOOKUP($H14,Plan2!$A$4:$H$30,4,FALSE)</f>
        <v>940</v>
      </c>
      <c r="D14" s="8" t="str">
        <f>VLOOKUP($H14,Plan2!$A$4:$H$30,5,FALSE)</f>
        <v>A</v>
      </c>
      <c r="E14" s="9">
        <f>VLOOKUP($H14,Plan2!$A$4:$H$30,6,FALSE)</f>
        <v>260</v>
      </c>
      <c r="F14" s="6" t="str">
        <f>VLOOKUP($H14,Plan2!$A$4:$H$30,7,FALSE)</f>
        <v>+</v>
      </c>
      <c r="G14" s="12">
        <f>VLOOKUP($H14,Plan2!$A$4:$H$30,8,FALSE)</f>
        <v>520</v>
      </c>
      <c r="H14" s="18" t="s">
        <v>24</v>
      </c>
      <c r="I14" s="2">
        <f t="shared" si="0"/>
        <v>3579.42</v>
      </c>
      <c r="J14" s="2"/>
      <c r="K14" s="3"/>
      <c r="L14" s="4">
        <v>0.1</v>
      </c>
      <c r="M14" s="19" t="s">
        <v>23</v>
      </c>
      <c r="N14" s="5">
        <f>VLOOKUP($M14,Plan2!$L$4:$S$31,2,FALSE)</f>
        <v>259</v>
      </c>
      <c r="O14" s="6" t="str">
        <f>VLOOKUP($M14,Plan2!$L$4:$S$31,3,FALSE)</f>
        <v>+</v>
      </c>
      <c r="P14" s="7">
        <f>VLOOKUP($M14,Plan2!$L$4:$S$31,4,FALSE)</f>
        <v>660</v>
      </c>
      <c r="Q14" s="8" t="str">
        <f>VLOOKUP($M14,Plan2!$L$4:$S$31,5,FALSE)</f>
        <v>A</v>
      </c>
      <c r="R14" s="9">
        <f>VLOOKUP($M14,Plan2!$L$4:$S$31,6,FALSE)</f>
        <v>259</v>
      </c>
      <c r="S14" s="6" t="str">
        <f>VLOOKUP($M14,Plan2!$L$4:$S$31,7,FALSE)</f>
        <v>+</v>
      </c>
      <c r="T14" s="7">
        <f>VLOOKUP($M14,Plan2!$L$4:$S$31,8,FALSE)</f>
        <v>960</v>
      </c>
      <c r="U14" s="1"/>
      <c r="V14" s="10" t="s">
        <v>71</v>
      </c>
      <c r="W14" s="20">
        <v>10</v>
      </c>
      <c r="Z14" s="2">
        <v>3579.42</v>
      </c>
    </row>
    <row r="15" spans="1:26" x14ac:dyDescent="0.25">
      <c r="A15" s="5">
        <f>VLOOKUP($H15,Plan2!$A$4:$H$30,2,FALSE)</f>
        <v>258</v>
      </c>
      <c r="B15" s="6" t="str">
        <f>VLOOKUP($H15,Plan2!$A$4:$H$30,3,FALSE)</f>
        <v>+</v>
      </c>
      <c r="C15" s="12">
        <f>VLOOKUP($H15,Plan2!$A$4:$H$30,4,FALSE)</f>
        <v>800</v>
      </c>
      <c r="D15" s="8" t="str">
        <f>VLOOKUP($H15,Plan2!$A$4:$H$30,5,FALSE)</f>
        <v>A</v>
      </c>
      <c r="E15" s="9">
        <f>VLOOKUP($H15,Plan2!$A$4:$H$30,6,FALSE)</f>
        <v>259</v>
      </c>
      <c r="F15" s="6" t="str">
        <f>VLOOKUP($H15,Plan2!$A$4:$H$30,7,FALSE)</f>
        <v>+</v>
      </c>
      <c r="G15" s="12">
        <f>VLOOKUP($H15,Plan2!$A$4:$H$30,8,FALSE)</f>
        <v>680</v>
      </c>
      <c r="H15" s="18" t="s">
        <v>22</v>
      </c>
      <c r="I15" s="2">
        <f t="shared" si="0"/>
        <v>45138</v>
      </c>
      <c r="J15" s="2"/>
      <c r="K15" s="3"/>
      <c r="L15" s="4">
        <v>0.4</v>
      </c>
      <c r="M15" s="19" t="s">
        <v>23</v>
      </c>
      <c r="N15" s="5">
        <f>VLOOKUP($M15,Plan2!$L$4:$S$31,2,FALSE)</f>
        <v>259</v>
      </c>
      <c r="O15" s="6" t="str">
        <f>VLOOKUP($M15,Plan2!$L$4:$S$31,3,FALSE)</f>
        <v>+</v>
      </c>
      <c r="P15" s="7">
        <f>VLOOKUP($M15,Plan2!$L$4:$S$31,4,FALSE)</f>
        <v>660</v>
      </c>
      <c r="Q15" s="8" t="str">
        <f>VLOOKUP($M15,Plan2!$L$4:$S$31,5,FALSE)</f>
        <v>A</v>
      </c>
      <c r="R15" s="9">
        <f>VLOOKUP($M15,Plan2!$L$4:$S$31,6,FALSE)</f>
        <v>259</v>
      </c>
      <c r="S15" s="6" t="str">
        <f>VLOOKUP($M15,Plan2!$L$4:$S$31,7,FALSE)</f>
        <v>+</v>
      </c>
      <c r="T15" s="7">
        <f>VLOOKUP($M15,Plan2!$L$4:$S$31,8,FALSE)</f>
        <v>960</v>
      </c>
      <c r="U15" s="1"/>
      <c r="V15" s="10" t="s">
        <v>71</v>
      </c>
      <c r="W15" s="20">
        <v>11</v>
      </c>
      <c r="Z15" s="2">
        <v>45138</v>
      </c>
    </row>
    <row r="16" spans="1:26" x14ac:dyDescent="0.25">
      <c r="A16" s="5">
        <f>VLOOKUP($H16,Plan2!$A$4:$H$30,2,FALSE)</f>
        <v>259</v>
      </c>
      <c r="B16" s="6" t="str">
        <f>VLOOKUP($H16,Plan2!$A$4:$H$30,3,FALSE)</f>
        <v>+</v>
      </c>
      <c r="C16" s="12">
        <f>VLOOKUP($H16,Plan2!$A$4:$H$30,4,FALSE)</f>
        <v>940</v>
      </c>
      <c r="D16" s="8" t="str">
        <f>VLOOKUP($H16,Plan2!$A$4:$H$30,5,FALSE)</f>
        <v>A</v>
      </c>
      <c r="E16" s="9">
        <f>VLOOKUP($H16,Plan2!$A$4:$H$30,6,FALSE)</f>
        <v>260</v>
      </c>
      <c r="F16" s="6" t="str">
        <f>VLOOKUP($H16,Plan2!$A$4:$H$30,7,FALSE)</f>
        <v>+</v>
      </c>
      <c r="G16" s="12">
        <f>VLOOKUP($H16,Plan2!$A$4:$H$30,8,FALSE)</f>
        <v>520</v>
      </c>
      <c r="H16" s="18" t="s">
        <v>24</v>
      </c>
      <c r="I16" s="2">
        <f t="shared" si="0"/>
        <v>66180</v>
      </c>
      <c r="J16" s="2"/>
      <c r="K16" s="3"/>
      <c r="L16" s="4">
        <v>0.5</v>
      </c>
      <c r="M16" s="19" t="s">
        <v>26</v>
      </c>
      <c r="N16" s="5">
        <f>VLOOKUP($M16,Plan2!$L$4:$S$31,2,FALSE)</f>
        <v>260</v>
      </c>
      <c r="O16" s="6" t="str">
        <f>VLOOKUP($M16,Plan2!$L$4:$S$31,3,FALSE)</f>
        <v>+</v>
      </c>
      <c r="P16" s="7">
        <f>VLOOKUP($M16,Plan2!$L$4:$S$31,4,FALSE)</f>
        <v>500</v>
      </c>
      <c r="Q16" s="8" t="str">
        <f>VLOOKUP($M16,Plan2!$L$4:$S$31,5,FALSE)</f>
        <v>A</v>
      </c>
      <c r="R16" s="9">
        <f>VLOOKUP($M16,Plan2!$L$4:$S$31,6,FALSE)</f>
        <v>260</v>
      </c>
      <c r="S16" s="6" t="str">
        <f>VLOOKUP($M16,Plan2!$L$4:$S$31,7,FALSE)</f>
        <v>+</v>
      </c>
      <c r="T16" s="7">
        <f>VLOOKUP($M16,Plan2!$L$4:$S$31,8,FALSE)</f>
        <v>900</v>
      </c>
      <c r="U16" s="1"/>
      <c r="V16" s="10" t="s">
        <v>71</v>
      </c>
      <c r="W16" s="20">
        <v>12</v>
      </c>
      <c r="Z16" s="2">
        <v>66180</v>
      </c>
    </row>
    <row r="17" spans="1:26" x14ac:dyDescent="0.25">
      <c r="A17" s="5">
        <f>VLOOKUP($H17,Plan2!$A$4:$H$30,2,FALSE)</f>
        <v>259</v>
      </c>
      <c r="B17" s="6" t="str">
        <f>VLOOKUP($H17,Plan2!$A$4:$H$30,3,FALSE)</f>
        <v>+</v>
      </c>
      <c r="C17" s="12">
        <f>VLOOKUP($H17,Plan2!$A$4:$H$30,4,FALSE)</f>
        <v>940</v>
      </c>
      <c r="D17" s="8" t="str">
        <f>VLOOKUP($H17,Plan2!$A$4:$H$30,5,FALSE)</f>
        <v>A</v>
      </c>
      <c r="E17" s="9">
        <f>VLOOKUP($H17,Plan2!$A$4:$H$30,6,FALSE)</f>
        <v>260</v>
      </c>
      <c r="F17" s="6" t="str">
        <f>VLOOKUP($H17,Plan2!$A$4:$H$30,7,FALSE)</f>
        <v>+</v>
      </c>
      <c r="G17" s="12">
        <f>VLOOKUP($H17,Plan2!$A$4:$H$30,8,FALSE)</f>
        <v>520</v>
      </c>
      <c r="H17" s="18" t="s">
        <v>24</v>
      </c>
      <c r="I17" s="2">
        <f t="shared" si="0"/>
        <v>26816.58</v>
      </c>
      <c r="J17" s="2"/>
      <c r="K17" s="3"/>
      <c r="L17" s="4">
        <v>1.1000000000000001</v>
      </c>
      <c r="M17" s="19" t="s">
        <v>28</v>
      </c>
      <c r="N17" s="5">
        <f>VLOOKUP($M17,Plan2!$L$4:$S$31,2,FALSE)</f>
        <v>261</v>
      </c>
      <c r="O17" s="6" t="str">
        <f>VLOOKUP($M17,Plan2!$L$4:$S$31,3,FALSE)</f>
        <v>+</v>
      </c>
      <c r="P17" s="7">
        <f>VLOOKUP($M17,Plan2!$L$4:$S$31,4,FALSE)</f>
        <v>0</v>
      </c>
      <c r="Q17" s="8" t="str">
        <f>VLOOKUP($M17,Plan2!$L$4:$S$31,5,FALSE)</f>
        <v>A</v>
      </c>
      <c r="R17" s="9">
        <f>VLOOKUP($M17,Plan2!$L$4:$S$31,6,FALSE)</f>
        <v>261</v>
      </c>
      <c r="S17" s="6" t="str">
        <f>VLOOKUP($M17,Plan2!$L$4:$S$31,7,FALSE)</f>
        <v>+</v>
      </c>
      <c r="T17" s="7">
        <f>VLOOKUP($M17,Plan2!$L$4:$S$31,8,FALSE)</f>
        <v>460</v>
      </c>
      <c r="U17" s="1"/>
      <c r="V17" s="10" t="s">
        <v>71</v>
      </c>
      <c r="W17" s="20">
        <v>13</v>
      </c>
      <c r="Z17" s="2">
        <v>26816.58</v>
      </c>
    </row>
    <row r="18" spans="1:26" x14ac:dyDescent="0.25">
      <c r="A18" s="5">
        <f>VLOOKUP($H18,Plan2!$A$4:$H$30,2,FALSE)</f>
        <v>258</v>
      </c>
      <c r="B18" s="6" t="str">
        <f>VLOOKUP($H18,Plan2!$A$4:$H$30,3,FALSE)</f>
        <v>+</v>
      </c>
      <c r="C18" s="12">
        <f>VLOOKUP($H18,Plan2!$A$4:$H$30,4,FALSE)</f>
        <v>800</v>
      </c>
      <c r="D18" s="8" t="str">
        <f>VLOOKUP($H18,Plan2!$A$4:$H$30,5,FALSE)</f>
        <v>A</v>
      </c>
      <c r="E18" s="9">
        <f>VLOOKUP($H18,Plan2!$A$4:$H$30,6,FALSE)</f>
        <v>259</v>
      </c>
      <c r="F18" s="6" t="str">
        <f>VLOOKUP($H18,Plan2!$A$4:$H$30,7,FALSE)</f>
        <v>+</v>
      </c>
      <c r="G18" s="12">
        <f>VLOOKUP($H18,Plan2!$A$4:$H$30,8,FALSE)</f>
        <v>680</v>
      </c>
      <c r="H18" s="18" t="s">
        <v>22</v>
      </c>
      <c r="I18" s="2">
        <f t="shared" si="0"/>
        <v>158642</v>
      </c>
      <c r="J18" s="2"/>
      <c r="K18" s="3"/>
      <c r="L18" s="4">
        <v>4.4000000000000004</v>
      </c>
      <c r="M18" s="19" t="s">
        <v>31</v>
      </c>
      <c r="N18" s="5">
        <f>VLOOKUP($M18,Plan2!$L$4:$S$31,2,FALSE)</f>
        <v>262</v>
      </c>
      <c r="O18" s="6" t="str">
        <f>VLOOKUP($M18,Plan2!$L$4:$S$31,3,FALSE)</f>
        <v>+</v>
      </c>
      <c r="P18" s="7">
        <f>VLOOKUP($M18,Plan2!$L$4:$S$31,4,FALSE)</f>
        <v>880</v>
      </c>
      <c r="Q18" s="8" t="str">
        <f>VLOOKUP($M18,Plan2!$L$4:$S$31,5,FALSE)</f>
        <v>A</v>
      </c>
      <c r="R18" s="9">
        <f>VLOOKUP($M18,Plan2!$L$4:$S$31,6,FALSE)</f>
        <v>265</v>
      </c>
      <c r="S18" s="6" t="str">
        <f>VLOOKUP($M18,Plan2!$L$4:$S$31,7,FALSE)</f>
        <v>+</v>
      </c>
      <c r="T18" s="7">
        <f>VLOOKUP($M18,Plan2!$L$4:$S$31,8,FALSE)</f>
        <v>680</v>
      </c>
      <c r="U18" s="1"/>
      <c r="V18" s="10" t="s">
        <v>71</v>
      </c>
      <c r="W18" s="20">
        <v>14</v>
      </c>
      <c r="Z18" s="2">
        <v>158642</v>
      </c>
    </row>
    <row r="19" spans="1:26" x14ac:dyDescent="0.25">
      <c r="A19" s="5">
        <f>VLOOKUP($H19,Plan2!$A$4:$H$30,2,FALSE)</f>
        <v>260</v>
      </c>
      <c r="B19" s="6" t="str">
        <f>VLOOKUP($H19,Plan2!$A$4:$H$30,3,FALSE)</f>
        <v>+</v>
      </c>
      <c r="C19" s="12">
        <f>VLOOKUP($H19,Plan2!$A$4:$H$30,4,FALSE)</f>
        <v>880</v>
      </c>
      <c r="D19" s="8" t="str">
        <f>VLOOKUP($H19,Plan2!$A$4:$H$30,5,FALSE)</f>
        <v>A</v>
      </c>
      <c r="E19" s="9">
        <f>VLOOKUP($H19,Plan2!$A$4:$H$30,6,FALSE)</f>
        <v>261</v>
      </c>
      <c r="F19" s="6" t="str">
        <f>VLOOKUP($H19,Plan2!$A$4:$H$30,7,FALSE)</f>
        <v>+</v>
      </c>
      <c r="G19" s="12">
        <f>VLOOKUP($H19,Plan2!$A$4:$H$30,8,FALSE)</f>
        <v>20</v>
      </c>
      <c r="H19" s="18" t="s">
        <v>29</v>
      </c>
      <c r="I19" s="2">
        <f t="shared" si="0"/>
        <v>10253</v>
      </c>
      <c r="J19" s="2"/>
      <c r="K19" s="3"/>
      <c r="L19" s="4">
        <v>0.1</v>
      </c>
      <c r="M19" s="19" t="s">
        <v>28</v>
      </c>
      <c r="N19" s="5">
        <f>VLOOKUP($M19,Plan2!$L$4:$S$31,2,FALSE)</f>
        <v>261</v>
      </c>
      <c r="O19" s="6" t="str">
        <f>VLOOKUP($M19,Plan2!$L$4:$S$31,3,FALSE)</f>
        <v>+</v>
      </c>
      <c r="P19" s="7">
        <f>VLOOKUP($M19,Plan2!$L$4:$S$31,4,FALSE)</f>
        <v>0</v>
      </c>
      <c r="Q19" s="8" t="str">
        <f>VLOOKUP($M19,Plan2!$L$4:$S$31,5,FALSE)</f>
        <v>A</v>
      </c>
      <c r="R19" s="9">
        <f>VLOOKUP($M19,Plan2!$L$4:$S$31,6,FALSE)</f>
        <v>261</v>
      </c>
      <c r="S19" s="6" t="str">
        <f>VLOOKUP($M19,Plan2!$L$4:$S$31,7,FALSE)</f>
        <v>+</v>
      </c>
      <c r="T19" s="7">
        <f>VLOOKUP($M19,Plan2!$L$4:$S$31,8,FALSE)</f>
        <v>460</v>
      </c>
      <c r="U19" s="1"/>
      <c r="V19" s="10" t="s">
        <v>71</v>
      </c>
      <c r="W19" s="20">
        <v>15</v>
      </c>
      <c r="Z19" s="2">
        <v>10253</v>
      </c>
    </row>
    <row r="20" spans="1:26" ht="36" x14ac:dyDescent="0.25">
      <c r="A20" s="5">
        <f>VLOOKUP($H20,Plan2!$A$4:$H$30,2,FALSE)</f>
        <v>274</v>
      </c>
      <c r="B20" s="6" t="str">
        <f>VLOOKUP($H20,Plan2!$A$4:$H$30,3,FALSE)</f>
        <v>+</v>
      </c>
      <c r="C20" s="12">
        <f>VLOOKUP($H20,Plan2!$A$4:$H$30,4,FALSE)</f>
        <v>320</v>
      </c>
      <c r="D20" s="8" t="str">
        <f>VLOOKUP($H20,Plan2!$A$4:$H$30,5,FALSE)</f>
        <v>A</v>
      </c>
      <c r="E20" s="9">
        <f>VLOOKUP($H20,Plan2!$A$4:$H$30,6,FALSE)</f>
        <v>280</v>
      </c>
      <c r="F20" s="6" t="str">
        <f>VLOOKUP($H20,Plan2!$A$4:$H$30,7,FALSE)</f>
        <v>+</v>
      </c>
      <c r="G20" s="12">
        <f>VLOOKUP($H20,Plan2!$A$4:$H$30,8,FALSE)</f>
        <v>920</v>
      </c>
      <c r="H20" s="18" t="s">
        <v>47</v>
      </c>
      <c r="I20" s="2">
        <f t="shared" si="0"/>
        <v>1362216.33</v>
      </c>
      <c r="J20" s="2"/>
      <c r="K20" s="3"/>
      <c r="L20" s="4">
        <v>12.3</v>
      </c>
      <c r="M20" s="19" t="s">
        <v>31</v>
      </c>
      <c r="N20" s="5">
        <f>VLOOKUP($M20,Plan2!$L$4:$S$31,2,FALSE)</f>
        <v>262</v>
      </c>
      <c r="O20" s="6" t="str">
        <f>VLOOKUP($M20,Plan2!$L$4:$S$31,3,FALSE)</f>
        <v>+</v>
      </c>
      <c r="P20" s="7">
        <f>VLOOKUP($M20,Plan2!$L$4:$S$31,4,FALSE)</f>
        <v>880</v>
      </c>
      <c r="Q20" s="8" t="str">
        <f>VLOOKUP($M20,Plan2!$L$4:$S$31,5,FALSE)</f>
        <v>A</v>
      </c>
      <c r="R20" s="9">
        <f>VLOOKUP($M20,Plan2!$L$4:$S$31,6,FALSE)</f>
        <v>265</v>
      </c>
      <c r="S20" s="6" t="str">
        <f>VLOOKUP($M20,Plan2!$L$4:$S$31,7,FALSE)</f>
        <v>+</v>
      </c>
      <c r="T20" s="7">
        <f>VLOOKUP($M20,Plan2!$L$4:$S$31,8,FALSE)</f>
        <v>680</v>
      </c>
      <c r="U20" s="1"/>
      <c r="V20" s="17" t="s">
        <v>73</v>
      </c>
      <c r="W20" s="20">
        <v>16</v>
      </c>
      <c r="Z20" s="2">
        <v>1362216.33</v>
      </c>
    </row>
    <row r="21" spans="1:26" x14ac:dyDescent="0.25">
      <c r="A21" s="5">
        <f>VLOOKUP($H21,Plan2!$A$4:$H$30,2,FALSE)</f>
        <v>261</v>
      </c>
      <c r="B21" s="6" t="str">
        <f>VLOOKUP($H21,Plan2!$A$4:$H$30,3,FALSE)</f>
        <v>+</v>
      </c>
      <c r="C21" s="12">
        <f>VLOOKUP($H21,Plan2!$A$4:$H$30,4,FALSE)</f>
        <v>380</v>
      </c>
      <c r="D21" s="8" t="str">
        <f>VLOOKUP($H21,Plan2!$A$4:$H$30,5,FALSE)</f>
        <v>A</v>
      </c>
      <c r="E21" s="9">
        <f>VLOOKUP($H21,Plan2!$A$4:$H$30,6,FALSE)</f>
        <v>262</v>
      </c>
      <c r="F21" s="6" t="str">
        <f>VLOOKUP($H21,Plan2!$A$4:$H$30,7,FALSE)</f>
        <v>+</v>
      </c>
      <c r="G21" s="12">
        <f>VLOOKUP($H21,Plan2!$A$4:$H$30,8,FALSE)</f>
        <v>420</v>
      </c>
      <c r="H21" s="18" t="s">
        <v>25</v>
      </c>
      <c r="I21" s="2">
        <f t="shared" si="0"/>
        <v>3976</v>
      </c>
      <c r="J21" s="2"/>
      <c r="K21" s="3"/>
      <c r="L21" s="4">
        <v>0.2</v>
      </c>
      <c r="M21" s="19" t="s">
        <v>30</v>
      </c>
      <c r="N21" s="5">
        <f>VLOOKUP($M21,Plan2!$L$4:$S$31,2,FALSE)</f>
        <v>262</v>
      </c>
      <c r="O21" s="6" t="str">
        <f>VLOOKUP($M21,Plan2!$L$4:$S$31,3,FALSE)</f>
        <v>+</v>
      </c>
      <c r="P21" s="7">
        <f>VLOOKUP($M21,Plan2!$L$4:$S$31,4,FALSE)</f>
        <v>380</v>
      </c>
      <c r="Q21" s="8" t="str">
        <f>VLOOKUP($M21,Plan2!$L$4:$S$31,5,FALSE)</f>
        <v>A</v>
      </c>
      <c r="R21" s="9">
        <f>VLOOKUP($M21,Plan2!$L$4:$S$31,6,FALSE)</f>
        <v>262</v>
      </c>
      <c r="S21" s="6" t="str">
        <f>VLOOKUP($M21,Plan2!$L$4:$S$31,7,FALSE)</f>
        <v>+</v>
      </c>
      <c r="T21" s="7">
        <f>VLOOKUP($M21,Plan2!$L$4:$S$31,8,FALSE)</f>
        <v>640</v>
      </c>
      <c r="U21" s="1"/>
      <c r="V21" s="10" t="s">
        <v>71</v>
      </c>
      <c r="W21" s="20">
        <v>17</v>
      </c>
      <c r="Z21" s="2">
        <v>3976</v>
      </c>
    </row>
    <row r="22" spans="1:26" x14ac:dyDescent="0.25">
      <c r="A22" s="5">
        <f>VLOOKUP($H22,Plan2!$A$4:$H$30,2,FALSE)</f>
        <v>261</v>
      </c>
      <c r="B22" s="6" t="str">
        <f>VLOOKUP($H22,Plan2!$A$4:$H$30,3,FALSE)</f>
        <v>+</v>
      </c>
      <c r="C22" s="12">
        <f>VLOOKUP($H22,Plan2!$A$4:$H$30,4,FALSE)</f>
        <v>380</v>
      </c>
      <c r="D22" s="8" t="str">
        <f>VLOOKUP($H22,Plan2!$A$4:$H$30,5,FALSE)</f>
        <v>A</v>
      </c>
      <c r="E22" s="9">
        <f>VLOOKUP($H22,Plan2!$A$4:$H$30,6,FALSE)</f>
        <v>262</v>
      </c>
      <c r="F22" s="6" t="str">
        <f>VLOOKUP($H22,Plan2!$A$4:$H$30,7,FALSE)</f>
        <v>+</v>
      </c>
      <c r="G22" s="12">
        <f>VLOOKUP($H22,Plan2!$A$4:$H$30,8,FALSE)</f>
        <v>420</v>
      </c>
      <c r="H22" s="18" t="s">
        <v>25</v>
      </c>
      <c r="I22" s="2">
        <f t="shared" si="0"/>
        <v>89078.58</v>
      </c>
      <c r="J22" s="2"/>
      <c r="K22" s="3"/>
      <c r="L22" s="4">
        <v>1.2</v>
      </c>
      <c r="M22" s="19" t="s">
        <v>31</v>
      </c>
      <c r="N22" s="5">
        <f>VLOOKUP($M22,Plan2!$L$4:$S$31,2,FALSE)</f>
        <v>262</v>
      </c>
      <c r="O22" s="6" t="str">
        <f>VLOOKUP($M22,Plan2!$L$4:$S$31,3,FALSE)</f>
        <v>+</v>
      </c>
      <c r="P22" s="7">
        <f>VLOOKUP($M22,Plan2!$L$4:$S$31,4,FALSE)</f>
        <v>880</v>
      </c>
      <c r="Q22" s="8" t="str">
        <f>VLOOKUP($M22,Plan2!$L$4:$S$31,5,FALSE)</f>
        <v>A</v>
      </c>
      <c r="R22" s="9">
        <f>VLOOKUP($M22,Plan2!$L$4:$S$31,6,FALSE)</f>
        <v>265</v>
      </c>
      <c r="S22" s="6" t="str">
        <f>VLOOKUP($M22,Plan2!$L$4:$S$31,7,FALSE)</f>
        <v>+</v>
      </c>
      <c r="T22" s="7">
        <f>VLOOKUP($M22,Plan2!$L$4:$S$31,8,FALSE)</f>
        <v>680</v>
      </c>
      <c r="U22" s="1"/>
      <c r="V22" s="10" t="s">
        <v>71</v>
      </c>
      <c r="W22" s="20">
        <v>18</v>
      </c>
      <c r="Z22" s="2">
        <v>89078.58</v>
      </c>
    </row>
    <row r="23" spans="1:26" x14ac:dyDescent="0.25">
      <c r="A23" s="5">
        <f>VLOOKUP($H23,Plan2!$A$4:$H$30,2,FALSE)</f>
        <v>262</v>
      </c>
      <c r="B23" s="6" t="str">
        <f>VLOOKUP($H23,Plan2!$A$4:$H$30,3,FALSE)</f>
        <v>+</v>
      </c>
      <c r="C23" s="12">
        <f>VLOOKUP($H23,Plan2!$A$4:$H$30,4,FALSE)</f>
        <v>620</v>
      </c>
      <c r="D23" s="8" t="str">
        <f>VLOOKUP($H23,Plan2!$A$4:$H$30,5,FALSE)</f>
        <v>A</v>
      </c>
      <c r="E23" s="9">
        <f>VLOOKUP($H23,Plan2!$A$4:$H$30,6,FALSE)</f>
        <v>262</v>
      </c>
      <c r="F23" s="6" t="str">
        <f>VLOOKUP($H23,Plan2!$A$4:$H$30,7,FALSE)</f>
        <v>+</v>
      </c>
      <c r="G23" s="12">
        <f>VLOOKUP($H23,Plan2!$A$4:$H$30,8,FALSE)</f>
        <v>900</v>
      </c>
      <c r="H23" s="18" t="s">
        <v>27</v>
      </c>
      <c r="I23" s="2">
        <f t="shared" si="0"/>
        <v>3728</v>
      </c>
      <c r="J23" s="2"/>
      <c r="K23" s="3"/>
      <c r="L23" s="4">
        <v>0.2</v>
      </c>
      <c r="M23" s="19" t="s">
        <v>31</v>
      </c>
      <c r="N23" s="5">
        <f>VLOOKUP($M23,Plan2!$L$4:$S$31,2,FALSE)</f>
        <v>262</v>
      </c>
      <c r="O23" s="6" t="str">
        <f>VLOOKUP($M23,Plan2!$L$4:$S$31,3,FALSE)</f>
        <v>+</v>
      </c>
      <c r="P23" s="7">
        <f>VLOOKUP($M23,Plan2!$L$4:$S$31,4,FALSE)</f>
        <v>880</v>
      </c>
      <c r="Q23" s="8" t="str">
        <f>VLOOKUP($M23,Plan2!$L$4:$S$31,5,FALSE)</f>
        <v>A</v>
      </c>
      <c r="R23" s="9">
        <f>VLOOKUP($M23,Plan2!$L$4:$S$31,6,FALSE)</f>
        <v>265</v>
      </c>
      <c r="S23" s="6" t="str">
        <f>VLOOKUP($M23,Plan2!$L$4:$S$31,7,FALSE)</f>
        <v>+</v>
      </c>
      <c r="T23" s="7">
        <f>VLOOKUP($M23,Plan2!$L$4:$S$31,8,FALSE)</f>
        <v>680</v>
      </c>
      <c r="U23" s="1"/>
      <c r="V23" s="10" t="s">
        <v>71</v>
      </c>
      <c r="W23" s="20">
        <v>19</v>
      </c>
      <c r="Z23" s="2">
        <v>3728</v>
      </c>
    </row>
    <row r="24" spans="1:26" ht="24" x14ac:dyDescent="0.25">
      <c r="A24" s="5">
        <f>VLOOKUP($H24,[1]Plan2!$A$4:$H$30,2,FALSE)</f>
        <v>265</v>
      </c>
      <c r="B24" s="6" t="str">
        <f>VLOOKUP($H24,[1]Plan2!$A$4:$H$30,3,FALSE)</f>
        <v>+</v>
      </c>
      <c r="C24" s="12">
        <f>VLOOKUP($H24,[1]Plan2!$A$4:$H$30,4,FALSE)</f>
        <v>640</v>
      </c>
      <c r="D24" s="8" t="str">
        <f>VLOOKUP($H24,[1]Plan2!$A$4:$H$30,5,FALSE)</f>
        <v>A</v>
      </c>
      <c r="E24" s="9">
        <f>VLOOKUP($H24,[1]Plan2!$A$4:$H$30,6,FALSE)</f>
        <v>266</v>
      </c>
      <c r="F24" s="6" t="str">
        <f>VLOOKUP($H24,[1]Plan2!$A$4:$H$30,7,FALSE)</f>
        <v>+</v>
      </c>
      <c r="G24" s="12">
        <f>VLOOKUP($H24,[1]Plan2!$A$4:$H$30,8,FALSE)</f>
        <v>0</v>
      </c>
      <c r="H24" s="18" t="s">
        <v>32</v>
      </c>
      <c r="I24" s="2"/>
      <c r="J24" s="3"/>
      <c r="K24" s="2">
        <v>49427.3</v>
      </c>
      <c r="L24" s="4">
        <v>2.2000000000000002</v>
      </c>
      <c r="M24" s="19" t="s">
        <v>31</v>
      </c>
      <c r="N24" s="5">
        <f>VLOOKUP($M24,[1]Plan2!$L$4:$S$31,2,FALSE)</f>
        <v>262</v>
      </c>
      <c r="O24" s="6" t="str">
        <f>VLOOKUP($M24,[1]Plan2!$L$4:$S$31,3,FALSE)</f>
        <v>+</v>
      </c>
      <c r="P24" s="7">
        <f>VLOOKUP($M24,[1]Plan2!$L$4:$S$31,4,FALSE)</f>
        <v>880</v>
      </c>
      <c r="Q24" s="8" t="str">
        <f>VLOOKUP($M24,[1]Plan2!$L$4:$S$31,5,FALSE)</f>
        <v>A</v>
      </c>
      <c r="R24" s="9">
        <f>VLOOKUP($M24,[1]Plan2!$L$4:$S$31,6,FALSE)</f>
        <v>265</v>
      </c>
      <c r="S24" s="6" t="str">
        <f>VLOOKUP($M24,[1]Plan2!$L$4:$S$31,7,FALSE)</f>
        <v>+</v>
      </c>
      <c r="T24" s="7">
        <f>VLOOKUP($M24,[1]Plan2!$L$4:$S$31,8,FALSE)</f>
        <v>680</v>
      </c>
      <c r="U24" s="1"/>
      <c r="V24" s="17" t="s">
        <v>76</v>
      </c>
    </row>
    <row r="25" spans="1:26" ht="24" x14ac:dyDescent="0.25">
      <c r="A25" s="5">
        <f>VLOOKUP($H25,[1]Plan2!$A$4:$H$30,2,FALSE)</f>
        <v>266</v>
      </c>
      <c r="B25" s="6" t="str">
        <f>VLOOKUP($H25,[1]Plan2!$A$4:$H$30,3,FALSE)</f>
        <v>+</v>
      </c>
      <c r="C25" s="12">
        <f>VLOOKUP($H25,[1]Plan2!$A$4:$H$30,4,FALSE)</f>
        <v>280</v>
      </c>
      <c r="D25" s="8" t="str">
        <f>VLOOKUP($H25,[1]Plan2!$A$4:$H$30,5,FALSE)</f>
        <v>A</v>
      </c>
      <c r="E25" s="9">
        <f>VLOOKUP($H25,[1]Plan2!$A$4:$H$30,6,FALSE)</f>
        <v>266</v>
      </c>
      <c r="F25" s="6" t="str">
        <f>VLOOKUP($H25,[1]Plan2!$A$4:$H$30,7,FALSE)</f>
        <v>+</v>
      </c>
      <c r="G25" s="12">
        <f>VLOOKUP($H25,[1]Plan2!$A$4:$H$30,8,FALSE)</f>
        <v>960</v>
      </c>
      <c r="H25" s="18" t="s">
        <v>34</v>
      </c>
      <c r="I25" s="2"/>
      <c r="J25" s="3"/>
      <c r="K25" s="2">
        <v>114439</v>
      </c>
      <c r="L25" s="4">
        <v>2.2000000000000002</v>
      </c>
      <c r="M25" s="19" t="s">
        <v>31</v>
      </c>
      <c r="N25" s="5">
        <f>VLOOKUP($M25,[1]Plan2!$L$4:$S$31,2,FALSE)</f>
        <v>262</v>
      </c>
      <c r="O25" s="6" t="str">
        <f>VLOOKUP($M25,[1]Plan2!$L$4:$S$31,3,FALSE)</f>
        <v>+</v>
      </c>
      <c r="P25" s="7">
        <f>VLOOKUP($M25,[1]Plan2!$L$4:$S$31,4,FALSE)</f>
        <v>880</v>
      </c>
      <c r="Q25" s="8" t="str">
        <f>VLOOKUP($M25,[1]Plan2!$L$4:$S$31,5,FALSE)</f>
        <v>A</v>
      </c>
      <c r="R25" s="9">
        <f>VLOOKUP($M25,[1]Plan2!$L$4:$S$31,6,FALSE)</f>
        <v>265</v>
      </c>
      <c r="S25" s="6" t="str">
        <f>VLOOKUP($M25,[1]Plan2!$L$4:$S$31,7,FALSE)</f>
        <v>+</v>
      </c>
      <c r="T25" s="7">
        <f>VLOOKUP($M25,[1]Plan2!$L$4:$S$31,8,FALSE)</f>
        <v>680</v>
      </c>
      <c r="U25" s="1"/>
      <c r="V25" s="17" t="s">
        <v>76</v>
      </c>
    </row>
    <row r="26" spans="1:26" ht="24" x14ac:dyDescent="0.25">
      <c r="A26" s="5">
        <f>VLOOKUP($H26,[1]Plan2!$A$4:$H$30,2,FALSE)</f>
        <v>267</v>
      </c>
      <c r="B26" s="6" t="str">
        <f>VLOOKUP($H26,[1]Plan2!$A$4:$H$30,3,FALSE)</f>
        <v>+</v>
      </c>
      <c r="C26" s="12">
        <f>VLOOKUP($H26,[1]Plan2!$A$4:$H$30,4,FALSE)</f>
        <v>880</v>
      </c>
      <c r="D26" s="8" t="str">
        <f>VLOOKUP($H26,[1]Plan2!$A$4:$H$30,5,FALSE)</f>
        <v>A</v>
      </c>
      <c r="E26" s="9">
        <f>VLOOKUP($H26,[1]Plan2!$A$4:$H$30,6,FALSE)</f>
        <v>268</v>
      </c>
      <c r="F26" s="6" t="str">
        <f>VLOOKUP($H26,[1]Plan2!$A$4:$H$30,7,FALSE)</f>
        <v>+</v>
      </c>
      <c r="G26" s="12">
        <f>VLOOKUP($H26,[1]Plan2!$A$4:$H$30,8,FALSE)</f>
        <v>760</v>
      </c>
      <c r="H26" s="18" t="s">
        <v>36</v>
      </c>
      <c r="I26" s="2"/>
      <c r="J26" s="3"/>
      <c r="K26" s="2">
        <v>332888.40000000002</v>
      </c>
      <c r="L26" s="4">
        <v>2.2000000000000002</v>
      </c>
      <c r="M26" s="19" t="s">
        <v>31</v>
      </c>
      <c r="N26" s="5">
        <f>VLOOKUP($M26,[1]Plan2!$L$4:$S$31,2,FALSE)</f>
        <v>262</v>
      </c>
      <c r="O26" s="6" t="str">
        <f>VLOOKUP($M26,[1]Plan2!$L$4:$S$31,3,FALSE)</f>
        <v>+</v>
      </c>
      <c r="P26" s="7">
        <f>VLOOKUP($M26,[1]Plan2!$L$4:$S$31,4,FALSE)</f>
        <v>880</v>
      </c>
      <c r="Q26" s="8" t="str">
        <f>VLOOKUP($M26,[1]Plan2!$L$4:$S$31,5,FALSE)</f>
        <v>A</v>
      </c>
      <c r="R26" s="9">
        <f>VLOOKUP($M26,[1]Plan2!$L$4:$S$31,6,FALSE)</f>
        <v>265</v>
      </c>
      <c r="S26" s="6" t="str">
        <f>VLOOKUP($M26,[1]Plan2!$L$4:$S$31,7,FALSE)</f>
        <v>+</v>
      </c>
      <c r="T26" s="7">
        <f>VLOOKUP($M26,[1]Plan2!$L$4:$S$31,8,FALSE)</f>
        <v>680</v>
      </c>
      <c r="U26" s="1"/>
      <c r="V26" s="17" t="s">
        <v>76</v>
      </c>
    </row>
    <row r="27" spans="1:26" ht="24" x14ac:dyDescent="0.25">
      <c r="A27" s="5">
        <f>VLOOKUP($H27,[1]Plan2!$A$4:$H$30,2,FALSE)</f>
        <v>269</v>
      </c>
      <c r="B27" s="6" t="str">
        <f>VLOOKUP($H27,[1]Plan2!$A$4:$H$30,3,FALSE)</f>
        <v>+</v>
      </c>
      <c r="C27" s="12">
        <f>VLOOKUP($H27,[1]Plan2!$A$4:$H$30,4,FALSE)</f>
        <v>500</v>
      </c>
      <c r="D27" s="8" t="str">
        <f>VLOOKUP($H27,[1]Plan2!$A$4:$H$30,5,FALSE)</f>
        <v>A</v>
      </c>
      <c r="E27" s="9">
        <f>VLOOKUP($H27,[1]Plan2!$A$4:$H$30,6,FALSE)</f>
        <v>269</v>
      </c>
      <c r="F27" s="6" t="str">
        <f>VLOOKUP($H27,[1]Plan2!$A$4:$H$30,7,FALSE)</f>
        <v>+</v>
      </c>
      <c r="G27" s="12">
        <f>VLOOKUP($H27,[1]Plan2!$A$4:$H$30,8,FALSE)</f>
        <v>860</v>
      </c>
      <c r="H27" s="18" t="s">
        <v>37</v>
      </c>
      <c r="I27" s="2"/>
      <c r="J27" s="3"/>
      <c r="K27" s="2">
        <v>78113</v>
      </c>
      <c r="L27" s="4">
        <v>2.2999999999999998</v>
      </c>
      <c r="M27" s="19" t="s">
        <v>35</v>
      </c>
      <c r="N27" s="5">
        <f>VLOOKUP($M27,[1]Plan2!$L$4:$S$31,2,FALSE)</f>
        <v>266</v>
      </c>
      <c r="O27" s="6" t="str">
        <f>VLOOKUP($M27,[1]Plan2!$L$4:$S$31,3,FALSE)</f>
        <v>+</v>
      </c>
      <c r="P27" s="7">
        <f>VLOOKUP($M27,[1]Plan2!$L$4:$S$31,4,FALSE)</f>
        <v>640</v>
      </c>
      <c r="Q27" s="8" t="str">
        <f>VLOOKUP($M27,[1]Plan2!$L$4:$S$31,5,FALSE)</f>
        <v>A</v>
      </c>
      <c r="R27" s="9">
        <f>VLOOKUP($M27,[1]Plan2!$L$4:$S$31,6,FALSE)</f>
        <v>267</v>
      </c>
      <c r="S27" s="6" t="str">
        <f>VLOOKUP($M27,[1]Plan2!$L$4:$S$31,7,FALSE)</f>
        <v>+</v>
      </c>
      <c r="T27" s="7">
        <f>VLOOKUP($M27,[1]Plan2!$L$4:$S$31,8,FALSE)</f>
        <v>920</v>
      </c>
      <c r="U27" s="1"/>
      <c r="V27" s="17" t="s">
        <v>76</v>
      </c>
    </row>
    <row r="28" spans="1:26" ht="24" x14ac:dyDescent="0.25">
      <c r="A28" s="5">
        <f>VLOOKUP($H28,[1]Plan2!$A$4:$H$30,2,FALSE)</f>
        <v>269</v>
      </c>
      <c r="B28" s="6" t="str">
        <f>VLOOKUP($H28,[1]Plan2!$A$4:$H$30,3,FALSE)</f>
        <v>+</v>
      </c>
      <c r="C28" s="12">
        <f>VLOOKUP($H28,[1]Plan2!$A$4:$H$30,4,FALSE)</f>
        <v>500</v>
      </c>
      <c r="D28" s="8" t="str">
        <f>VLOOKUP($H28,[1]Plan2!$A$4:$H$30,5,FALSE)</f>
        <v>A</v>
      </c>
      <c r="E28" s="9">
        <f>VLOOKUP($H28,[1]Plan2!$A$4:$H$30,6,FALSE)</f>
        <v>269</v>
      </c>
      <c r="F28" s="6" t="str">
        <f>VLOOKUP($H28,[1]Plan2!$A$4:$H$30,7,FALSE)</f>
        <v>+</v>
      </c>
      <c r="G28" s="12">
        <f>VLOOKUP($H28,[1]Plan2!$A$4:$H$30,8,FALSE)</f>
        <v>860</v>
      </c>
      <c r="H28" s="18" t="s">
        <v>37</v>
      </c>
      <c r="I28" s="2"/>
      <c r="J28" s="3"/>
      <c r="K28" s="2">
        <v>67905.600000000006</v>
      </c>
      <c r="L28" s="4">
        <v>0.7</v>
      </c>
      <c r="M28" s="19" t="s">
        <v>38</v>
      </c>
      <c r="N28" s="5">
        <f>VLOOKUP($M28,[1]Plan2!$L$4:$S$31,2,FALSE)</f>
        <v>268</v>
      </c>
      <c r="O28" s="6" t="str">
        <f>VLOOKUP($M28,[1]Plan2!$L$4:$S$31,3,FALSE)</f>
        <v>+</v>
      </c>
      <c r="P28" s="7">
        <f>VLOOKUP($M28,[1]Plan2!$L$4:$S$31,4,FALSE)</f>
        <v>740</v>
      </c>
      <c r="Q28" s="8" t="str">
        <f>VLOOKUP($M28,[1]Plan2!$L$4:$S$31,5,FALSE)</f>
        <v>A</v>
      </c>
      <c r="R28" s="9">
        <f>VLOOKUP($M28,[1]Plan2!$L$4:$S$31,6,FALSE)</f>
        <v>269</v>
      </c>
      <c r="S28" s="6" t="str">
        <f>VLOOKUP($M28,[1]Plan2!$L$4:$S$31,7,FALSE)</f>
        <v>+</v>
      </c>
      <c r="T28" s="7">
        <f>VLOOKUP($M28,[1]Plan2!$L$4:$S$31,8,FALSE)</f>
        <v>520</v>
      </c>
      <c r="U28" s="1"/>
      <c r="V28" s="17" t="s">
        <v>76</v>
      </c>
    </row>
    <row r="29" spans="1:26" ht="24" x14ac:dyDescent="0.25">
      <c r="A29" s="5">
        <f>VLOOKUP($H29,[1]Plan2!$A$4:$H$30,2,FALSE)</f>
        <v>270</v>
      </c>
      <c r="B29" s="6" t="str">
        <f>VLOOKUP($H29,[1]Plan2!$A$4:$H$30,3,FALSE)</f>
        <v>+</v>
      </c>
      <c r="C29" s="12">
        <f>VLOOKUP($H29,[1]Plan2!$A$4:$H$30,4,FALSE)</f>
        <v>100</v>
      </c>
      <c r="D29" s="8" t="str">
        <f>VLOOKUP($H29,[1]Plan2!$A$4:$H$30,5,FALSE)</f>
        <v>A</v>
      </c>
      <c r="E29" s="9">
        <f>VLOOKUP($H29,[1]Plan2!$A$4:$H$30,6,FALSE)</f>
        <v>270</v>
      </c>
      <c r="F29" s="6" t="str">
        <f>VLOOKUP($H29,[1]Plan2!$A$4:$H$30,7,FALSE)</f>
        <v>+</v>
      </c>
      <c r="G29" s="12">
        <f>VLOOKUP($H29,[1]Plan2!$A$4:$H$30,8,FALSE)</f>
        <v>560</v>
      </c>
      <c r="H29" s="18" t="s">
        <v>41</v>
      </c>
      <c r="I29" s="2"/>
      <c r="J29" s="3"/>
      <c r="K29" s="2">
        <v>57907.4</v>
      </c>
      <c r="L29" s="4">
        <v>0.7</v>
      </c>
      <c r="M29" s="19" t="s">
        <v>38</v>
      </c>
      <c r="N29" s="5">
        <f>VLOOKUP($M29,[1]Plan2!$L$4:$S$31,2,FALSE)</f>
        <v>268</v>
      </c>
      <c r="O29" s="6" t="str">
        <f>VLOOKUP($M29,[1]Plan2!$L$4:$S$31,3,FALSE)</f>
        <v>+</v>
      </c>
      <c r="P29" s="7">
        <f>VLOOKUP($M29,[1]Plan2!$L$4:$S$31,4,FALSE)</f>
        <v>740</v>
      </c>
      <c r="Q29" s="8" t="str">
        <f>VLOOKUP($M29,[1]Plan2!$L$4:$S$31,5,FALSE)</f>
        <v>A</v>
      </c>
      <c r="R29" s="9">
        <f>VLOOKUP($M29,[1]Plan2!$L$4:$S$31,6,FALSE)</f>
        <v>269</v>
      </c>
      <c r="S29" s="6" t="str">
        <f>VLOOKUP($M29,[1]Plan2!$L$4:$S$31,7,FALSE)</f>
        <v>+</v>
      </c>
      <c r="T29" s="7">
        <f>VLOOKUP($M29,[1]Plan2!$L$4:$S$31,8,FALSE)</f>
        <v>520</v>
      </c>
      <c r="U29" s="1"/>
      <c r="V29" s="17" t="s">
        <v>76</v>
      </c>
    </row>
    <row r="30" spans="1:26" ht="24" x14ac:dyDescent="0.25">
      <c r="A30" s="5">
        <f>VLOOKUP($H30,[1]Plan2!$A$4:$H$30,2,FALSE)</f>
        <v>270</v>
      </c>
      <c r="B30" s="6" t="str">
        <f>VLOOKUP($H30,[1]Plan2!$A$4:$H$30,3,FALSE)</f>
        <v>+</v>
      </c>
      <c r="C30" s="12">
        <f>VLOOKUP($H30,[1]Plan2!$A$4:$H$30,4,FALSE)</f>
        <v>100</v>
      </c>
      <c r="D30" s="8" t="str">
        <f>VLOOKUP($H30,[1]Plan2!$A$4:$H$30,5,FALSE)</f>
        <v>A</v>
      </c>
      <c r="E30" s="9">
        <f>VLOOKUP($H30,[1]Plan2!$A$4:$H$30,6,FALSE)</f>
        <v>270</v>
      </c>
      <c r="F30" s="6" t="str">
        <f>VLOOKUP($H30,[1]Plan2!$A$4:$H$30,7,FALSE)</f>
        <v>+</v>
      </c>
      <c r="G30" s="12">
        <f>VLOOKUP($H30,[1]Plan2!$A$4:$H$30,8,FALSE)</f>
        <v>560</v>
      </c>
      <c r="H30" s="18" t="s">
        <v>41</v>
      </c>
      <c r="I30" s="2"/>
      <c r="J30" s="3"/>
      <c r="K30" s="2">
        <v>28033.200000000001</v>
      </c>
      <c r="L30" s="4">
        <v>0.3</v>
      </c>
      <c r="M30" s="19" t="s">
        <v>40</v>
      </c>
      <c r="N30" s="5">
        <f>VLOOKUP($M30,[1]Plan2!$L$4:$S$31,2,FALSE)</f>
        <v>269</v>
      </c>
      <c r="O30" s="6" t="str">
        <f>VLOOKUP($M30,[1]Plan2!$L$4:$S$31,3,FALSE)</f>
        <v>+</v>
      </c>
      <c r="P30" s="7">
        <f>VLOOKUP($M30,[1]Plan2!$L$4:$S$31,4,FALSE)</f>
        <v>840</v>
      </c>
      <c r="Q30" s="8" t="str">
        <f>VLOOKUP($M30,[1]Plan2!$L$4:$S$31,5,FALSE)</f>
        <v>A</v>
      </c>
      <c r="R30" s="9">
        <f>VLOOKUP($M30,[1]Plan2!$L$4:$S$31,6,FALSE)</f>
        <v>270</v>
      </c>
      <c r="S30" s="6" t="str">
        <f>VLOOKUP($M30,[1]Plan2!$L$4:$S$31,7,FALSE)</f>
        <v>+</v>
      </c>
      <c r="T30" s="7">
        <f>VLOOKUP($M30,[1]Plan2!$L$4:$S$31,8,FALSE)</f>
        <v>120</v>
      </c>
      <c r="U30" s="1"/>
      <c r="V30" s="17" t="s">
        <v>76</v>
      </c>
    </row>
    <row r="31" spans="1:26" ht="24" x14ac:dyDescent="0.25">
      <c r="A31" s="5">
        <f>VLOOKUP($H31,[1]Plan2!$A$4:$H$30,2,FALSE)</f>
        <v>270</v>
      </c>
      <c r="B31" s="6" t="str">
        <f>VLOOKUP($H31,[1]Plan2!$A$4:$H$30,3,FALSE)</f>
        <v>+</v>
      </c>
      <c r="C31" s="12">
        <f>VLOOKUP($H31,[1]Plan2!$A$4:$H$30,4,FALSE)</f>
        <v>100</v>
      </c>
      <c r="D31" s="8" t="str">
        <f>VLOOKUP($H31,[1]Plan2!$A$4:$H$30,5,FALSE)</f>
        <v>A</v>
      </c>
      <c r="E31" s="9">
        <f>VLOOKUP($H31,[1]Plan2!$A$4:$H$30,6,FALSE)</f>
        <v>270</v>
      </c>
      <c r="F31" s="6" t="str">
        <f>VLOOKUP($H31,[1]Plan2!$A$4:$H$30,7,FALSE)</f>
        <v>+</v>
      </c>
      <c r="G31" s="12">
        <f>VLOOKUP($H31,[1]Plan2!$A$4:$H$30,8,FALSE)</f>
        <v>560</v>
      </c>
      <c r="H31" s="18" t="s">
        <v>41</v>
      </c>
      <c r="I31" s="2"/>
      <c r="J31" s="3"/>
      <c r="K31" s="2">
        <v>132995</v>
      </c>
      <c r="L31" s="4">
        <v>2.2000000000000002</v>
      </c>
      <c r="M31" s="19" t="s">
        <v>39</v>
      </c>
      <c r="N31" s="5">
        <f>VLOOKUP($M31,[1]Plan2!$L$4:$S$31,2,FALSE)</f>
        <v>270</v>
      </c>
      <c r="O31" s="6" t="str">
        <f>VLOOKUP($M31,[1]Plan2!$L$4:$S$31,3,FALSE)</f>
        <v>+</v>
      </c>
      <c r="P31" s="7">
        <f>VLOOKUP($M31,[1]Plan2!$L$4:$S$31,4,FALSE)</f>
        <v>540</v>
      </c>
      <c r="Q31" s="8" t="str">
        <f>VLOOKUP($M31,[1]Plan2!$L$4:$S$31,5,FALSE)</f>
        <v>A</v>
      </c>
      <c r="R31" s="9">
        <f>VLOOKUP($M31,[1]Plan2!$L$4:$S$31,6,FALSE)</f>
        <v>272</v>
      </c>
      <c r="S31" s="6" t="str">
        <f>VLOOKUP($M31,[1]Plan2!$L$4:$S$31,7,FALSE)</f>
        <v>+</v>
      </c>
      <c r="T31" s="7">
        <f>VLOOKUP($M31,[1]Plan2!$L$4:$S$31,8,FALSE)</f>
        <v>560</v>
      </c>
      <c r="U31" s="1"/>
      <c r="V31" s="17" t="s">
        <v>76</v>
      </c>
    </row>
    <row r="32" spans="1:26" ht="24" x14ac:dyDescent="0.25">
      <c r="A32" s="5">
        <f>VLOOKUP($H32,[1]Plan2!$A$4:$H$30,2,FALSE)</f>
        <v>272</v>
      </c>
      <c r="B32" s="6" t="str">
        <f>VLOOKUP($H32,[1]Plan2!$A$4:$H$30,3,FALSE)</f>
        <v>+</v>
      </c>
      <c r="C32" s="12">
        <f>VLOOKUP($H32,[1]Plan2!$A$4:$H$30,4,FALSE)</f>
        <v>540</v>
      </c>
      <c r="D32" s="8" t="str">
        <f>VLOOKUP($H32,[1]Plan2!$A$4:$H$30,5,FALSE)</f>
        <v>A</v>
      </c>
      <c r="E32" s="9">
        <f>VLOOKUP($H32,[1]Plan2!$A$4:$H$30,6,FALSE)</f>
        <v>272</v>
      </c>
      <c r="F32" s="6" t="str">
        <f>VLOOKUP($H32,[1]Plan2!$A$4:$H$30,7,FALSE)</f>
        <v>+</v>
      </c>
      <c r="G32" s="12">
        <f>VLOOKUP($H32,[1]Plan2!$A$4:$H$30,8,FALSE)</f>
        <v>700</v>
      </c>
      <c r="H32" s="18" t="s">
        <v>42</v>
      </c>
      <c r="I32" s="2"/>
      <c r="J32" s="3"/>
      <c r="K32" s="2">
        <v>34166.6</v>
      </c>
      <c r="L32" s="4">
        <v>2.2000000000000002</v>
      </c>
      <c r="M32" s="19" t="s">
        <v>39</v>
      </c>
      <c r="N32" s="5">
        <f>VLOOKUP($M32,[1]Plan2!$L$4:$S$31,2,FALSE)</f>
        <v>270</v>
      </c>
      <c r="O32" s="6" t="str">
        <f>VLOOKUP($M32,[1]Plan2!$L$4:$S$31,3,FALSE)</f>
        <v>+</v>
      </c>
      <c r="P32" s="7">
        <f>VLOOKUP($M32,[1]Plan2!$L$4:$S$31,4,FALSE)</f>
        <v>540</v>
      </c>
      <c r="Q32" s="8" t="str">
        <f>VLOOKUP($M32,[1]Plan2!$L$4:$S$31,5,FALSE)</f>
        <v>A</v>
      </c>
      <c r="R32" s="9">
        <f>VLOOKUP($M32,[1]Plan2!$L$4:$S$31,6,FALSE)</f>
        <v>272</v>
      </c>
      <c r="S32" s="6" t="str">
        <f>VLOOKUP($M32,[1]Plan2!$L$4:$S$31,7,FALSE)</f>
        <v>+</v>
      </c>
      <c r="T32" s="7">
        <f>VLOOKUP($M32,[1]Plan2!$L$4:$S$31,8,FALSE)</f>
        <v>560</v>
      </c>
      <c r="U32" s="1"/>
      <c r="V32" s="17" t="s">
        <v>76</v>
      </c>
    </row>
    <row r="33" spans="1:26" ht="24" x14ac:dyDescent="0.25">
      <c r="A33" s="5">
        <f>VLOOKUP($H33,[1]Plan2!$A$4:$H$30,2,FALSE)</f>
        <v>273</v>
      </c>
      <c r="B33" s="6" t="str">
        <f>VLOOKUP($H33,[1]Plan2!$A$4:$H$30,3,FALSE)</f>
        <v>+</v>
      </c>
      <c r="C33" s="12">
        <f>VLOOKUP($H33,[1]Plan2!$A$4:$H$30,4,FALSE)</f>
        <v>0</v>
      </c>
      <c r="D33" s="8" t="str">
        <f>VLOOKUP($H33,[1]Plan2!$A$4:$H$30,5,FALSE)</f>
        <v>A</v>
      </c>
      <c r="E33" s="9">
        <f>VLOOKUP($H33,[1]Plan2!$A$4:$H$30,6,FALSE)</f>
        <v>273</v>
      </c>
      <c r="F33" s="6" t="str">
        <f>VLOOKUP($H33,[1]Plan2!$A$4:$H$30,7,FALSE)</f>
        <v>+</v>
      </c>
      <c r="G33" s="12">
        <f>VLOOKUP($H33,[1]Plan2!$A$4:$H$30,8,FALSE)</f>
        <v>940</v>
      </c>
      <c r="H33" s="18" t="s">
        <v>46</v>
      </c>
      <c r="I33" s="2"/>
      <c r="J33" s="3"/>
      <c r="K33" s="2">
        <v>36155.599999999999</v>
      </c>
      <c r="L33" s="4">
        <v>2.2000000000000002</v>
      </c>
      <c r="M33" s="19" t="s">
        <v>39</v>
      </c>
      <c r="N33" s="5">
        <f>VLOOKUP($M33,[1]Plan2!$L$4:$S$31,2,FALSE)</f>
        <v>270</v>
      </c>
      <c r="O33" s="6" t="str">
        <f>VLOOKUP($M33,[1]Plan2!$L$4:$S$31,3,FALSE)</f>
        <v>+</v>
      </c>
      <c r="P33" s="7">
        <f>VLOOKUP($M33,[1]Plan2!$L$4:$S$31,4,FALSE)</f>
        <v>540</v>
      </c>
      <c r="Q33" s="8" t="str">
        <f>VLOOKUP($M33,[1]Plan2!$L$4:$S$31,5,FALSE)</f>
        <v>A</v>
      </c>
      <c r="R33" s="9">
        <f>VLOOKUP($M33,[1]Plan2!$L$4:$S$31,6,FALSE)</f>
        <v>272</v>
      </c>
      <c r="S33" s="6" t="str">
        <f>VLOOKUP($M33,[1]Plan2!$L$4:$S$31,7,FALSE)</f>
        <v>+</v>
      </c>
      <c r="T33" s="7">
        <f>VLOOKUP($M33,[1]Plan2!$L$4:$S$31,8,FALSE)</f>
        <v>560</v>
      </c>
      <c r="U33" s="1"/>
      <c r="V33" s="17" t="s">
        <v>76</v>
      </c>
    </row>
    <row r="34" spans="1:26" ht="36" x14ac:dyDescent="0.25">
      <c r="A34" s="5">
        <f>VLOOKUP($H34,Plan2!$A$4:$H$30,2,FALSE)</f>
        <v>274</v>
      </c>
      <c r="B34" s="6" t="str">
        <f>VLOOKUP($H34,Plan2!$A$4:$H$30,3,FALSE)</f>
        <v>+</v>
      </c>
      <c r="C34" s="12">
        <f>VLOOKUP($H34,Plan2!$A$4:$H$30,4,FALSE)</f>
        <v>320</v>
      </c>
      <c r="D34" s="8" t="str">
        <f>VLOOKUP($H34,Plan2!$A$4:$H$30,5,FALSE)</f>
        <v>A</v>
      </c>
      <c r="E34" s="9">
        <f>VLOOKUP($H34,Plan2!$A$4:$H$30,6,FALSE)</f>
        <v>280</v>
      </c>
      <c r="F34" s="6" t="str">
        <f>VLOOKUP($H34,Plan2!$A$4:$H$30,7,FALSE)</f>
        <v>+</v>
      </c>
      <c r="G34" s="12">
        <f>VLOOKUP($H34,Plan2!$A$4:$H$30,8,FALSE)</f>
        <v>920</v>
      </c>
      <c r="H34" s="18" t="s">
        <v>47</v>
      </c>
      <c r="I34" s="2">
        <f t="shared" si="0"/>
        <v>2346236.67</v>
      </c>
      <c r="J34" s="2"/>
      <c r="K34" s="3"/>
      <c r="L34" s="4">
        <v>5.6</v>
      </c>
      <c r="M34" s="19" t="s">
        <v>39</v>
      </c>
      <c r="N34" s="5">
        <f>VLOOKUP($M34,Plan2!$L$4:$S$31,2,FALSE)</f>
        <v>270</v>
      </c>
      <c r="O34" s="6" t="str">
        <f>VLOOKUP($M34,Plan2!$L$4:$S$31,3,FALSE)</f>
        <v>+</v>
      </c>
      <c r="P34" s="7">
        <f>VLOOKUP($M34,Plan2!$L$4:$S$31,4,FALSE)</f>
        <v>540</v>
      </c>
      <c r="Q34" s="8" t="str">
        <f>VLOOKUP($M34,Plan2!$L$4:$S$31,5,FALSE)</f>
        <v>A</v>
      </c>
      <c r="R34" s="9">
        <f>VLOOKUP($M34,Plan2!$L$4:$S$31,6,FALSE)</f>
        <v>272</v>
      </c>
      <c r="S34" s="6" t="str">
        <f>VLOOKUP($M34,Plan2!$L$4:$S$31,7,FALSE)</f>
        <v>+</v>
      </c>
      <c r="T34" s="7">
        <f>VLOOKUP($M34,Plan2!$L$4:$S$31,8,FALSE)</f>
        <v>560</v>
      </c>
      <c r="U34" s="1"/>
      <c r="V34" s="17" t="s">
        <v>74</v>
      </c>
      <c r="W34" s="20">
        <v>20</v>
      </c>
      <c r="Z34" s="2">
        <v>2346236.67</v>
      </c>
    </row>
    <row r="36" spans="1:26" x14ac:dyDescent="0.25">
      <c r="I36" s="22">
        <f>SUM(I4:I35)</f>
        <v>5944318.5800000001</v>
      </c>
      <c r="J36" s="22">
        <f>SUM(J4:J35)</f>
        <v>43628</v>
      </c>
      <c r="K36" s="22">
        <f>SUM(K4:K35)</f>
        <v>932031.09999999986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">
    <cfRule type="cellIs" dxfId="19" priority="49" stopIfTrue="1" operator="equal">
      <formula>"COMP LONG"</formula>
    </cfRule>
    <cfRule type="cellIs" dxfId="18" priority="50" stopIfTrue="1" operator="equal">
      <formula>"COMP LAT"</formula>
    </cfRule>
  </conditionalFormatting>
  <conditionalFormatting sqref="V20 V34">
    <cfRule type="cellIs" dxfId="17" priority="39" stopIfTrue="1" operator="equal">
      <formula>"COMP LONG"</formula>
    </cfRule>
    <cfRule type="cellIs" dxfId="16" priority="40" stopIfTrue="1" operator="equal">
      <formula>"COMP LAT"</formula>
    </cfRule>
  </conditionalFormatting>
  <conditionalFormatting sqref="V5">
    <cfRule type="cellIs" dxfId="15" priority="37" stopIfTrue="1" operator="equal">
      <formula>"COMP LONG"</formula>
    </cfRule>
    <cfRule type="cellIs" dxfId="14" priority="38" stopIfTrue="1" operator="equal">
      <formula>"COMP LAT"</formula>
    </cfRule>
  </conditionalFormatting>
  <conditionalFormatting sqref="V7:V12">
    <cfRule type="cellIs" dxfId="13" priority="33" stopIfTrue="1" operator="equal">
      <formula>"COMP LONG"</formula>
    </cfRule>
    <cfRule type="cellIs" dxfId="12" priority="34" stopIfTrue="1" operator="equal">
      <formula>"COMP LAT"</formula>
    </cfRule>
  </conditionalFormatting>
  <conditionalFormatting sqref="V14:V19">
    <cfRule type="cellIs" dxfId="11" priority="31" stopIfTrue="1" operator="equal">
      <formula>"COMP LONG"</formula>
    </cfRule>
    <cfRule type="cellIs" dxfId="10" priority="32" stopIfTrue="1" operator="equal">
      <formula>"COMP LAT"</formula>
    </cfRule>
  </conditionalFormatting>
  <conditionalFormatting sqref="V21:V23">
    <cfRule type="cellIs" dxfId="9" priority="29" stopIfTrue="1" operator="equal">
      <formula>"COMP LONG"</formula>
    </cfRule>
    <cfRule type="cellIs" dxfId="8" priority="30" stopIfTrue="1" operator="equal">
      <formula>"COMP LAT"</formula>
    </cfRule>
  </conditionalFormatting>
  <conditionalFormatting sqref="V13">
    <cfRule type="cellIs" dxfId="7" priority="11" stopIfTrue="1" operator="equal">
      <formula>"COMP LONG"</formula>
    </cfRule>
    <cfRule type="cellIs" dxfId="6" priority="12" stopIfTrue="1" operator="equal">
      <formula>"COMP LAT"</formula>
    </cfRule>
  </conditionalFormatting>
  <conditionalFormatting sqref="V6">
    <cfRule type="cellIs" dxfId="5" priority="9" stopIfTrue="1" operator="equal">
      <formula>"COMP LONG"</formula>
    </cfRule>
    <cfRule type="cellIs" dxfId="4" priority="10" stopIfTrue="1" operator="equal">
      <formula>"COMP LAT"</formula>
    </cfRule>
  </conditionalFormatting>
  <conditionalFormatting sqref="V24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25:V33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S31"/>
  <sheetViews>
    <sheetView workbookViewId="0">
      <selection activeCell="J18" sqref="J18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5" t="s">
        <v>12</v>
      </c>
      <c r="B4">
        <v>244</v>
      </c>
      <c r="C4" t="s">
        <v>10</v>
      </c>
      <c r="D4">
        <v>420</v>
      </c>
      <c r="E4" t="s">
        <v>11</v>
      </c>
      <c r="F4">
        <v>245</v>
      </c>
      <c r="G4" t="s">
        <v>10</v>
      </c>
      <c r="H4">
        <v>760</v>
      </c>
      <c r="L4" s="16" t="s">
        <v>13</v>
      </c>
      <c r="M4">
        <v>243</v>
      </c>
      <c r="N4" t="s">
        <v>10</v>
      </c>
      <c r="O4">
        <v>932</v>
      </c>
      <c r="P4" t="s">
        <v>11</v>
      </c>
      <c r="Q4">
        <v>244</v>
      </c>
      <c r="R4" t="s">
        <v>10</v>
      </c>
      <c r="S4">
        <v>440</v>
      </c>
    </row>
    <row r="5" spans="1:19" x14ac:dyDescent="0.25">
      <c r="A5" s="15" t="s">
        <v>16</v>
      </c>
      <c r="B5">
        <v>247</v>
      </c>
      <c r="C5" t="s">
        <v>10</v>
      </c>
      <c r="D5">
        <v>680</v>
      </c>
      <c r="E5" t="s">
        <v>11</v>
      </c>
      <c r="F5">
        <v>249</v>
      </c>
      <c r="G5" t="s">
        <v>10</v>
      </c>
      <c r="H5">
        <v>420</v>
      </c>
      <c r="L5" s="16" t="s">
        <v>15</v>
      </c>
      <c r="M5">
        <v>245</v>
      </c>
      <c r="N5" t="s">
        <v>10</v>
      </c>
      <c r="O5">
        <v>740</v>
      </c>
      <c r="P5" t="s">
        <v>11</v>
      </c>
      <c r="Q5">
        <v>247</v>
      </c>
      <c r="R5" t="s">
        <v>10</v>
      </c>
      <c r="S5">
        <v>720</v>
      </c>
    </row>
    <row r="6" spans="1:19" x14ac:dyDescent="0.25">
      <c r="A6" s="15" t="s">
        <v>19</v>
      </c>
      <c r="B6">
        <v>250</v>
      </c>
      <c r="C6" t="s">
        <v>10</v>
      </c>
      <c r="D6">
        <v>880</v>
      </c>
      <c r="E6" t="s">
        <v>11</v>
      </c>
      <c r="F6">
        <v>251</v>
      </c>
      <c r="G6" t="s">
        <v>10</v>
      </c>
      <c r="H6">
        <v>204.07</v>
      </c>
      <c r="L6" s="16" t="s">
        <v>18</v>
      </c>
      <c r="M6">
        <v>249</v>
      </c>
      <c r="N6" t="s">
        <v>10</v>
      </c>
      <c r="O6">
        <v>380</v>
      </c>
      <c r="P6" t="s">
        <v>11</v>
      </c>
      <c r="Q6">
        <v>250</v>
      </c>
      <c r="R6" t="s">
        <v>10</v>
      </c>
      <c r="S6">
        <v>920</v>
      </c>
    </row>
    <row r="7" spans="1:19" x14ac:dyDescent="0.25">
      <c r="A7" s="15" t="s">
        <v>21</v>
      </c>
      <c r="B7">
        <v>251</v>
      </c>
      <c r="C7" t="s">
        <v>10</v>
      </c>
      <c r="D7">
        <v>760</v>
      </c>
      <c r="E7" t="s">
        <v>11</v>
      </c>
      <c r="F7">
        <v>255</v>
      </c>
      <c r="G7" t="s">
        <v>10</v>
      </c>
      <c r="H7">
        <v>900</v>
      </c>
      <c r="L7" s="16" t="s">
        <v>20</v>
      </c>
      <c r="M7">
        <v>251</v>
      </c>
      <c r="N7" t="s">
        <v>10</v>
      </c>
      <c r="O7">
        <v>180</v>
      </c>
      <c r="P7" t="s">
        <v>11</v>
      </c>
      <c r="Q7">
        <v>251</v>
      </c>
      <c r="R7" t="s">
        <v>10</v>
      </c>
      <c r="S7">
        <v>800</v>
      </c>
    </row>
    <row r="8" spans="1:19" x14ac:dyDescent="0.25">
      <c r="A8" s="15" t="s">
        <v>22</v>
      </c>
      <c r="B8">
        <v>258</v>
      </c>
      <c r="C8" t="s">
        <v>10</v>
      </c>
      <c r="D8">
        <v>800</v>
      </c>
      <c r="E8" t="s">
        <v>11</v>
      </c>
      <c r="F8">
        <v>259</v>
      </c>
      <c r="G8" t="s">
        <v>10</v>
      </c>
      <c r="H8">
        <v>680</v>
      </c>
      <c r="L8" s="16" t="s">
        <v>17</v>
      </c>
      <c r="M8">
        <v>255</v>
      </c>
      <c r="N8" t="s">
        <v>10</v>
      </c>
      <c r="O8">
        <v>880</v>
      </c>
      <c r="P8" t="s">
        <v>11</v>
      </c>
      <c r="Q8">
        <v>258</v>
      </c>
      <c r="R8" t="s">
        <v>10</v>
      </c>
      <c r="S8">
        <v>820</v>
      </c>
    </row>
    <row r="9" spans="1:19" x14ac:dyDescent="0.25">
      <c r="A9" s="15" t="s">
        <v>24</v>
      </c>
      <c r="B9">
        <v>259</v>
      </c>
      <c r="C9" t="s">
        <v>10</v>
      </c>
      <c r="D9">
        <v>940</v>
      </c>
      <c r="E9" t="s">
        <v>11</v>
      </c>
      <c r="F9">
        <v>260</v>
      </c>
      <c r="G9" t="s">
        <v>10</v>
      </c>
      <c r="H9">
        <v>520</v>
      </c>
      <c r="L9" s="16" t="s">
        <v>23</v>
      </c>
      <c r="M9">
        <v>259</v>
      </c>
      <c r="N9" t="s">
        <v>10</v>
      </c>
      <c r="O9">
        <v>660</v>
      </c>
      <c r="P9" t="s">
        <v>11</v>
      </c>
      <c r="Q9">
        <v>259</v>
      </c>
      <c r="R9" t="s">
        <v>10</v>
      </c>
      <c r="S9">
        <v>960</v>
      </c>
    </row>
    <row r="10" spans="1:19" x14ac:dyDescent="0.25">
      <c r="A10" s="15" t="s">
        <v>29</v>
      </c>
      <c r="B10">
        <v>260</v>
      </c>
      <c r="C10" t="s">
        <v>10</v>
      </c>
      <c r="D10">
        <v>880</v>
      </c>
      <c r="E10" t="s">
        <v>11</v>
      </c>
      <c r="F10">
        <v>261</v>
      </c>
      <c r="G10" t="s">
        <v>10</v>
      </c>
      <c r="H10">
        <v>20</v>
      </c>
      <c r="L10" s="16" t="s">
        <v>26</v>
      </c>
      <c r="M10">
        <v>260</v>
      </c>
      <c r="N10" t="s">
        <v>10</v>
      </c>
      <c r="O10">
        <v>500</v>
      </c>
      <c r="P10" t="s">
        <v>11</v>
      </c>
      <c r="Q10">
        <v>260</v>
      </c>
      <c r="R10" t="s">
        <v>10</v>
      </c>
      <c r="S10">
        <v>900</v>
      </c>
    </row>
    <row r="11" spans="1:19" x14ac:dyDescent="0.25">
      <c r="A11" s="15" t="s">
        <v>25</v>
      </c>
      <c r="B11">
        <v>261</v>
      </c>
      <c r="C11" t="s">
        <v>10</v>
      </c>
      <c r="D11">
        <v>380</v>
      </c>
      <c r="E11" t="s">
        <v>11</v>
      </c>
      <c r="F11">
        <v>262</v>
      </c>
      <c r="G11" t="s">
        <v>10</v>
      </c>
      <c r="H11">
        <v>420</v>
      </c>
      <c r="L11" s="16" t="s">
        <v>28</v>
      </c>
      <c r="M11">
        <v>261</v>
      </c>
      <c r="N11" t="s">
        <v>10</v>
      </c>
      <c r="O11">
        <v>0</v>
      </c>
      <c r="P11" t="s">
        <v>11</v>
      </c>
      <c r="Q11">
        <v>261</v>
      </c>
      <c r="R11" t="s">
        <v>10</v>
      </c>
      <c r="S11">
        <v>460</v>
      </c>
    </row>
    <row r="12" spans="1:19" x14ac:dyDescent="0.25">
      <c r="A12" s="15" t="s">
        <v>27</v>
      </c>
      <c r="B12">
        <v>262</v>
      </c>
      <c r="C12" t="s">
        <v>10</v>
      </c>
      <c r="D12">
        <v>620</v>
      </c>
      <c r="E12" t="s">
        <v>11</v>
      </c>
      <c r="F12">
        <v>262</v>
      </c>
      <c r="G12" t="s">
        <v>10</v>
      </c>
      <c r="H12">
        <v>900</v>
      </c>
      <c r="L12" s="16" t="s">
        <v>30</v>
      </c>
      <c r="M12">
        <v>262</v>
      </c>
      <c r="N12" t="s">
        <v>10</v>
      </c>
      <c r="O12">
        <v>380</v>
      </c>
      <c r="P12" t="s">
        <v>11</v>
      </c>
      <c r="Q12">
        <v>262</v>
      </c>
      <c r="R12" t="s">
        <v>10</v>
      </c>
      <c r="S12">
        <v>640</v>
      </c>
    </row>
    <row r="13" spans="1:19" x14ac:dyDescent="0.25">
      <c r="A13" s="15" t="s">
        <v>32</v>
      </c>
      <c r="B13">
        <v>265</v>
      </c>
      <c r="C13" t="s">
        <v>10</v>
      </c>
      <c r="D13">
        <v>640</v>
      </c>
      <c r="E13" t="s">
        <v>11</v>
      </c>
      <c r="F13">
        <v>266</v>
      </c>
      <c r="G13" t="s">
        <v>10</v>
      </c>
      <c r="H13">
        <v>0</v>
      </c>
      <c r="L13" s="16" t="s">
        <v>31</v>
      </c>
      <c r="M13">
        <v>262</v>
      </c>
      <c r="N13" t="s">
        <v>10</v>
      </c>
      <c r="O13">
        <v>880</v>
      </c>
      <c r="P13" t="s">
        <v>11</v>
      </c>
      <c r="Q13">
        <v>265</v>
      </c>
      <c r="R13" t="s">
        <v>10</v>
      </c>
      <c r="S13">
        <v>680</v>
      </c>
    </row>
    <row r="14" spans="1:19" x14ac:dyDescent="0.25">
      <c r="A14" s="15" t="s">
        <v>34</v>
      </c>
      <c r="B14">
        <v>266</v>
      </c>
      <c r="C14" t="s">
        <v>10</v>
      </c>
      <c r="D14">
        <v>280</v>
      </c>
      <c r="E14" t="s">
        <v>11</v>
      </c>
      <c r="F14">
        <v>266</v>
      </c>
      <c r="G14" t="s">
        <v>10</v>
      </c>
      <c r="H14">
        <v>960</v>
      </c>
      <c r="L14" s="16" t="s">
        <v>33</v>
      </c>
      <c r="M14">
        <v>265</v>
      </c>
      <c r="N14" t="s">
        <v>10</v>
      </c>
      <c r="O14">
        <v>960</v>
      </c>
      <c r="P14" t="s">
        <v>11</v>
      </c>
      <c r="Q14">
        <v>266</v>
      </c>
      <c r="R14" t="s">
        <v>10</v>
      </c>
      <c r="S14">
        <v>320</v>
      </c>
    </row>
    <row r="15" spans="1:19" x14ac:dyDescent="0.25">
      <c r="A15" s="15" t="s">
        <v>36</v>
      </c>
      <c r="B15">
        <v>267</v>
      </c>
      <c r="C15" t="s">
        <v>10</v>
      </c>
      <c r="D15">
        <v>880</v>
      </c>
      <c r="E15" t="s">
        <v>11</v>
      </c>
      <c r="F15">
        <v>268</v>
      </c>
      <c r="G15" t="s">
        <v>10</v>
      </c>
      <c r="H15">
        <v>760</v>
      </c>
      <c r="L15" s="16" t="s">
        <v>35</v>
      </c>
      <c r="M15">
        <v>266</v>
      </c>
      <c r="N15" t="s">
        <v>10</v>
      </c>
      <c r="O15">
        <v>640</v>
      </c>
      <c r="P15" t="s">
        <v>11</v>
      </c>
      <c r="Q15">
        <v>267</v>
      </c>
      <c r="R15" t="s">
        <v>10</v>
      </c>
      <c r="S15">
        <v>920</v>
      </c>
    </row>
    <row r="16" spans="1:19" x14ac:dyDescent="0.25">
      <c r="A16" s="15" t="s">
        <v>37</v>
      </c>
      <c r="B16">
        <v>269</v>
      </c>
      <c r="C16" t="s">
        <v>10</v>
      </c>
      <c r="D16">
        <v>500</v>
      </c>
      <c r="E16" t="s">
        <v>11</v>
      </c>
      <c r="F16">
        <v>269</v>
      </c>
      <c r="G16" t="s">
        <v>10</v>
      </c>
      <c r="H16">
        <v>860</v>
      </c>
      <c r="L16" s="16" t="s">
        <v>38</v>
      </c>
      <c r="M16">
        <v>268</v>
      </c>
      <c r="N16" t="s">
        <v>10</v>
      </c>
      <c r="O16">
        <v>740</v>
      </c>
      <c r="P16" t="s">
        <v>11</v>
      </c>
      <c r="Q16">
        <v>269</v>
      </c>
      <c r="R16" t="s">
        <v>10</v>
      </c>
      <c r="S16">
        <v>520</v>
      </c>
    </row>
    <row r="17" spans="1:19" x14ac:dyDescent="0.25">
      <c r="A17" s="15" t="s">
        <v>41</v>
      </c>
      <c r="B17">
        <v>270</v>
      </c>
      <c r="C17" t="s">
        <v>10</v>
      </c>
      <c r="D17">
        <v>100</v>
      </c>
      <c r="E17" t="s">
        <v>11</v>
      </c>
      <c r="F17">
        <v>270</v>
      </c>
      <c r="G17" t="s">
        <v>10</v>
      </c>
      <c r="H17">
        <v>560</v>
      </c>
      <c r="L17" s="16" t="s">
        <v>40</v>
      </c>
      <c r="M17">
        <v>269</v>
      </c>
      <c r="N17" t="s">
        <v>10</v>
      </c>
      <c r="O17">
        <v>840</v>
      </c>
      <c r="P17" t="s">
        <v>11</v>
      </c>
      <c r="Q17">
        <v>270</v>
      </c>
      <c r="R17" t="s">
        <v>10</v>
      </c>
      <c r="S17">
        <v>120</v>
      </c>
    </row>
    <row r="18" spans="1:19" x14ac:dyDescent="0.25">
      <c r="A18" s="15" t="s">
        <v>42</v>
      </c>
      <c r="B18">
        <v>272</v>
      </c>
      <c r="C18" t="s">
        <v>10</v>
      </c>
      <c r="D18">
        <v>540</v>
      </c>
      <c r="E18" t="s">
        <v>11</v>
      </c>
      <c r="F18">
        <v>272</v>
      </c>
      <c r="G18" t="s">
        <v>10</v>
      </c>
      <c r="H18">
        <v>700</v>
      </c>
      <c r="L18" s="16" t="s">
        <v>39</v>
      </c>
      <c r="M18">
        <v>270</v>
      </c>
      <c r="N18" t="s">
        <v>10</v>
      </c>
      <c r="O18">
        <v>540</v>
      </c>
      <c r="P18" t="s">
        <v>11</v>
      </c>
      <c r="Q18">
        <v>272</v>
      </c>
      <c r="R18" t="s">
        <v>10</v>
      </c>
      <c r="S18">
        <v>560</v>
      </c>
    </row>
    <row r="19" spans="1:19" x14ac:dyDescent="0.25">
      <c r="A19" s="15" t="s">
        <v>46</v>
      </c>
      <c r="B19">
        <v>273</v>
      </c>
      <c r="C19" t="s">
        <v>10</v>
      </c>
      <c r="D19">
        <v>0</v>
      </c>
      <c r="E19" t="s">
        <v>11</v>
      </c>
      <c r="F19">
        <v>273</v>
      </c>
      <c r="G19" t="s">
        <v>10</v>
      </c>
      <c r="H19">
        <v>940</v>
      </c>
      <c r="L19" s="16" t="s">
        <v>45</v>
      </c>
      <c r="M19">
        <v>272</v>
      </c>
      <c r="N19" t="s">
        <v>10</v>
      </c>
      <c r="O19">
        <v>680</v>
      </c>
      <c r="P19" t="s">
        <v>11</v>
      </c>
      <c r="Q19">
        <v>273</v>
      </c>
      <c r="R19" t="s">
        <v>10</v>
      </c>
      <c r="S19">
        <v>20</v>
      </c>
    </row>
    <row r="20" spans="1:19" x14ac:dyDescent="0.25">
      <c r="A20" s="15" t="s">
        <v>47</v>
      </c>
      <c r="B20">
        <v>274</v>
      </c>
      <c r="C20" t="s">
        <v>10</v>
      </c>
      <c r="D20">
        <v>320</v>
      </c>
      <c r="E20" t="s">
        <v>11</v>
      </c>
      <c r="F20">
        <v>280</v>
      </c>
      <c r="G20" t="s">
        <v>10</v>
      </c>
      <c r="H20">
        <v>920</v>
      </c>
      <c r="L20" s="16" t="s">
        <v>48</v>
      </c>
      <c r="M20">
        <v>273</v>
      </c>
      <c r="N20" t="s">
        <v>10</v>
      </c>
      <c r="O20">
        <v>920</v>
      </c>
      <c r="P20" t="s">
        <v>11</v>
      </c>
      <c r="Q20">
        <v>274</v>
      </c>
      <c r="R20" t="s">
        <v>10</v>
      </c>
      <c r="S20">
        <v>360</v>
      </c>
    </row>
    <row r="21" spans="1:19" x14ac:dyDescent="0.25">
      <c r="A21" s="15" t="s">
        <v>50</v>
      </c>
      <c r="B21">
        <v>282</v>
      </c>
      <c r="C21" t="s">
        <v>10</v>
      </c>
      <c r="D21">
        <v>80</v>
      </c>
      <c r="E21" t="s">
        <v>11</v>
      </c>
      <c r="F21">
        <v>282</v>
      </c>
      <c r="G21" t="s">
        <v>10</v>
      </c>
      <c r="H21">
        <v>280</v>
      </c>
      <c r="L21" s="16" t="s">
        <v>49</v>
      </c>
      <c r="M21">
        <v>280</v>
      </c>
      <c r="N21" t="s">
        <v>10</v>
      </c>
      <c r="O21">
        <v>880</v>
      </c>
      <c r="P21" t="s">
        <v>11</v>
      </c>
      <c r="Q21">
        <v>282</v>
      </c>
      <c r="R21" t="s">
        <v>10</v>
      </c>
      <c r="S21">
        <v>100</v>
      </c>
    </row>
    <row r="22" spans="1:19" x14ac:dyDescent="0.25">
      <c r="A22" s="15" t="s">
        <v>51</v>
      </c>
      <c r="B22">
        <v>282</v>
      </c>
      <c r="C22" t="s">
        <v>10</v>
      </c>
      <c r="D22">
        <v>400</v>
      </c>
      <c r="E22" t="s">
        <v>11</v>
      </c>
      <c r="F22">
        <v>283</v>
      </c>
      <c r="G22" t="s">
        <v>10</v>
      </c>
      <c r="H22">
        <v>600</v>
      </c>
      <c r="L22" s="16" t="s">
        <v>43</v>
      </c>
      <c r="M22">
        <v>282</v>
      </c>
      <c r="N22" t="s">
        <v>10</v>
      </c>
      <c r="O22">
        <v>260</v>
      </c>
      <c r="P22" t="s">
        <v>11</v>
      </c>
      <c r="Q22">
        <v>282</v>
      </c>
      <c r="R22" t="s">
        <v>10</v>
      </c>
      <c r="S22">
        <v>420</v>
      </c>
    </row>
    <row r="23" spans="1:19" x14ac:dyDescent="0.25">
      <c r="A23" s="15" t="s">
        <v>52</v>
      </c>
      <c r="B23">
        <v>284</v>
      </c>
      <c r="C23" t="s">
        <v>10</v>
      </c>
      <c r="D23">
        <v>400</v>
      </c>
      <c r="E23" t="s">
        <v>11</v>
      </c>
      <c r="F23">
        <v>286</v>
      </c>
      <c r="G23" t="s">
        <v>10</v>
      </c>
      <c r="H23">
        <v>520</v>
      </c>
      <c r="L23" s="16" t="s">
        <v>44</v>
      </c>
      <c r="M23">
        <v>283</v>
      </c>
      <c r="N23" t="s">
        <v>10</v>
      </c>
      <c r="O23">
        <v>580</v>
      </c>
      <c r="P23" t="s">
        <v>11</v>
      </c>
      <c r="Q23">
        <v>284</v>
      </c>
      <c r="R23" t="s">
        <v>10</v>
      </c>
      <c r="S23">
        <v>420</v>
      </c>
    </row>
    <row r="24" spans="1:19" x14ac:dyDescent="0.25">
      <c r="A24" s="15" t="s">
        <v>54</v>
      </c>
      <c r="B24">
        <v>287</v>
      </c>
      <c r="C24" t="s">
        <v>10</v>
      </c>
      <c r="D24">
        <v>540</v>
      </c>
      <c r="E24" t="s">
        <v>11</v>
      </c>
      <c r="F24">
        <v>290</v>
      </c>
      <c r="G24" t="s">
        <v>10</v>
      </c>
      <c r="H24">
        <v>800</v>
      </c>
      <c r="L24" s="16" t="s">
        <v>53</v>
      </c>
      <c r="M24">
        <v>286</v>
      </c>
      <c r="N24" t="s">
        <v>10</v>
      </c>
      <c r="O24">
        <v>500</v>
      </c>
      <c r="P24" t="s">
        <v>11</v>
      </c>
      <c r="Q24">
        <v>287</v>
      </c>
      <c r="R24" t="s">
        <v>10</v>
      </c>
      <c r="S24">
        <v>560</v>
      </c>
    </row>
    <row r="25" spans="1:19" x14ac:dyDescent="0.25">
      <c r="A25" s="15" t="s">
        <v>57</v>
      </c>
      <c r="B25">
        <v>293</v>
      </c>
      <c r="C25" t="s">
        <v>10</v>
      </c>
      <c r="D25">
        <v>480</v>
      </c>
      <c r="E25" t="s">
        <v>11</v>
      </c>
      <c r="F25">
        <v>295</v>
      </c>
      <c r="G25" t="s">
        <v>10</v>
      </c>
      <c r="H25">
        <v>40</v>
      </c>
      <c r="L25" s="16" t="s">
        <v>56</v>
      </c>
      <c r="M25">
        <v>290</v>
      </c>
      <c r="N25" t="s">
        <v>10</v>
      </c>
      <c r="O25">
        <v>780</v>
      </c>
      <c r="P25" t="s">
        <v>11</v>
      </c>
      <c r="Q25">
        <v>293</v>
      </c>
      <c r="R25" t="s">
        <v>10</v>
      </c>
      <c r="S25">
        <v>500</v>
      </c>
    </row>
    <row r="26" spans="1:19" x14ac:dyDescent="0.25">
      <c r="A26" s="15" t="s">
        <v>58</v>
      </c>
      <c r="B26">
        <v>295</v>
      </c>
      <c r="C26" t="s">
        <v>10</v>
      </c>
      <c r="D26">
        <v>940</v>
      </c>
      <c r="E26" t="s">
        <v>11</v>
      </c>
      <c r="F26">
        <v>299</v>
      </c>
      <c r="G26" t="s">
        <v>10</v>
      </c>
      <c r="H26">
        <v>500</v>
      </c>
      <c r="L26" s="16" t="s">
        <v>55</v>
      </c>
      <c r="M26">
        <v>295</v>
      </c>
      <c r="N26" t="s">
        <v>10</v>
      </c>
      <c r="O26">
        <v>20</v>
      </c>
      <c r="P26" t="s">
        <v>11</v>
      </c>
      <c r="Q26">
        <v>295</v>
      </c>
      <c r="R26" t="s">
        <v>10</v>
      </c>
      <c r="S26">
        <v>960</v>
      </c>
    </row>
    <row r="27" spans="1:19" x14ac:dyDescent="0.25">
      <c r="A27" s="15" t="s">
        <v>59</v>
      </c>
      <c r="B27">
        <v>301</v>
      </c>
      <c r="C27" t="s">
        <v>10</v>
      </c>
      <c r="D27">
        <v>180</v>
      </c>
      <c r="E27" t="s">
        <v>11</v>
      </c>
      <c r="F27">
        <v>302</v>
      </c>
      <c r="G27" t="s">
        <v>10</v>
      </c>
      <c r="H27">
        <v>760</v>
      </c>
      <c r="L27" s="16" t="s">
        <v>60</v>
      </c>
      <c r="M27">
        <v>299</v>
      </c>
      <c r="N27" t="s">
        <v>10</v>
      </c>
      <c r="O27">
        <v>480</v>
      </c>
      <c r="P27" t="s">
        <v>11</v>
      </c>
      <c r="Q27">
        <v>301</v>
      </c>
      <c r="R27" t="s">
        <v>10</v>
      </c>
      <c r="S27">
        <v>220</v>
      </c>
    </row>
    <row r="28" spans="1:19" x14ac:dyDescent="0.25">
      <c r="A28" s="15" t="s">
        <v>63</v>
      </c>
      <c r="B28">
        <v>303</v>
      </c>
      <c r="C28" t="s">
        <v>10</v>
      </c>
      <c r="D28">
        <v>440</v>
      </c>
      <c r="E28" t="s">
        <v>11</v>
      </c>
      <c r="F28">
        <v>305</v>
      </c>
      <c r="G28" t="s">
        <v>10</v>
      </c>
      <c r="H28">
        <v>240</v>
      </c>
      <c r="L28" s="16" t="s">
        <v>62</v>
      </c>
      <c r="M28">
        <v>302</v>
      </c>
      <c r="N28" t="s">
        <v>10</v>
      </c>
      <c r="O28">
        <v>740</v>
      </c>
      <c r="P28" t="s">
        <v>11</v>
      </c>
      <c r="Q28">
        <v>303</v>
      </c>
      <c r="R28" t="s">
        <v>10</v>
      </c>
      <c r="S28">
        <v>460</v>
      </c>
    </row>
    <row r="29" spans="1:19" x14ac:dyDescent="0.25">
      <c r="A29" s="15" t="s">
        <v>65</v>
      </c>
      <c r="B29">
        <v>307</v>
      </c>
      <c r="C29" t="s">
        <v>10</v>
      </c>
      <c r="D29">
        <v>0</v>
      </c>
      <c r="E29" t="s">
        <v>11</v>
      </c>
      <c r="F29">
        <v>309</v>
      </c>
      <c r="G29" t="s">
        <v>10</v>
      </c>
      <c r="H29">
        <v>780</v>
      </c>
      <c r="L29" s="16" t="s">
        <v>64</v>
      </c>
      <c r="M29">
        <v>305</v>
      </c>
      <c r="N29" t="s">
        <v>10</v>
      </c>
      <c r="O29">
        <v>200</v>
      </c>
      <c r="P29" t="s">
        <v>11</v>
      </c>
      <c r="Q29">
        <v>307</v>
      </c>
      <c r="R29" t="s">
        <v>10</v>
      </c>
      <c r="S29">
        <v>20</v>
      </c>
    </row>
    <row r="30" spans="1:19" x14ac:dyDescent="0.25">
      <c r="A30" s="15" t="s">
        <v>66</v>
      </c>
      <c r="B30">
        <v>310</v>
      </c>
      <c r="C30" t="s">
        <v>10</v>
      </c>
      <c r="D30">
        <v>260</v>
      </c>
      <c r="E30" t="s">
        <v>11</v>
      </c>
      <c r="F30">
        <v>311</v>
      </c>
      <c r="G30" t="s">
        <v>10</v>
      </c>
      <c r="H30">
        <v>460</v>
      </c>
      <c r="L30" s="16" t="s">
        <v>67</v>
      </c>
      <c r="M30">
        <v>309</v>
      </c>
      <c r="N30" t="s">
        <v>10</v>
      </c>
      <c r="O30">
        <v>760</v>
      </c>
      <c r="P30" t="s">
        <v>11</v>
      </c>
      <c r="Q30">
        <v>310</v>
      </c>
      <c r="R30" t="s">
        <v>10</v>
      </c>
      <c r="S30">
        <v>280</v>
      </c>
    </row>
    <row r="31" spans="1:19" x14ac:dyDescent="0.25">
      <c r="L31" s="16" t="s">
        <v>68</v>
      </c>
      <c r="M31">
        <v>311</v>
      </c>
      <c r="N31" t="s">
        <v>10</v>
      </c>
      <c r="O31">
        <v>420</v>
      </c>
      <c r="P31" t="s">
        <v>11</v>
      </c>
      <c r="Q31">
        <v>312</v>
      </c>
      <c r="R31" t="s">
        <v>10</v>
      </c>
      <c r="S31">
        <v>82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HENRIQUE SALES OLIVEIRA Luis</cp:lastModifiedBy>
  <cp:lastPrinted>2015-12-01T13:54:18Z</cp:lastPrinted>
  <dcterms:created xsi:type="dcterms:W3CDTF">2015-11-30T21:44:18Z</dcterms:created>
  <dcterms:modified xsi:type="dcterms:W3CDTF">2019-05-17T19:59:30Z</dcterms:modified>
</cp:coreProperties>
</file>